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11640"/>
  </bookViews>
  <sheets>
    <sheet name="ТРАФАРЕТ" sheetId="1" r:id="rId1"/>
    <sheet name="Лист2" sheetId="3" r:id="rId2"/>
    <sheet name="Лист1" sheetId="2" r:id="rId3"/>
  </sheets>
  <definedNames>
    <definedName name="_xlnm.Print_Area" localSheetId="0">ТРАФАРЕТ!$A$1:$H$54</definedName>
  </definedNames>
  <calcPr calcId="124519"/>
</workbook>
</file>

<file path=xl/calcChain.xml><?xml version="1.0" encoding="utf-8"?>
<calcChain xmlns="http://schemas.openxmlformats.org/spreadsheetml/2006/main">
  <c r="E212" i="2"/>
  <c r="F210"/>
  <c r="E210" s="1"/>
  <c r="F209"/>
  <c r="E209"/>
  <c r="F208"/>
  <c r="E208" s="1"/>
  <c r="F207"/>
  <c r="E207"/>
  <c r="F206"/>
  <c r="E206" s="1"/>
  <c r="F205"/>
  <c r="E205"/>
  <c r="F204"/>
  <c r="E204" s="1"/>
  <c r="F203"/>
  <c r="E203"/>
  <c r="F202"/>
  <c r="E202" s="1"/>
  <c r="F201"/>
  <c r="E201"/>
  <c r="M199"/>
  <c r="L199"/>
  <c r="K199"/>
  <c r="J199"/>
  <c r="J195" s="1"/>
  <c r="I199"/>
  <c r="H199"/>
  <c r="G199"/>
  <c r="F199"/>
  <c r="F198"/>
  <c r="E198" s="1"/>
  <c r="F197"/>
  <c r="E197" s="1"/>
  <c r="M195"/>
  <c r="L195"/>
  <c r="K195"/>
  <c r="I195"/>
  <c r="H195"/>
  <c r="G195"/>
  <c r="F194"/>
  <c r="E194"/>
  <c r="F193"/>
  <c r="E193"/>
  <c r="F192"/>
  <c r="E192"/>
  <c r="F191"/>
  <c r="E191"/>
  <c r="F190"/>
  <c r="E190"/>
  <c r="F189"/>
  <c r="E189"/>
  <c r="E187" s="1"/>
  <c r="M187"/>
  <c r="L187"/>
  <c r="K187"/>
  <c r="J187"/>
  <c r="I187"/>
  <c r="H187"/>
  <c r="G187"/>
  <c r="F187"/>
  <c r="F186"/>
  <c r="E186" s="1"/>
  <c r="F185"/>
  <c r="E185" s="1"/>
  <c r="E183" s="1"/>
  <c r="M183"/>
  <c r="L183"/>
  <c r="K183"/>
  <c r="J183"/>
  <c r="I183"/>
  <c r="H183"/>
  <c r="G183"/>
  <c r="F182"/>
  <c r="E182"/>
  <c r="F181"/>
  <c r="E181"/>
  <c r="F180"/>
  <c r="E180"/>
  <c r="F179"/>
  <c r="E179"/>
  <c r="F178"/>
  <c r="E178"/>
  <c r="F177"/>
  <c r="E177"/>
  <c r="E174" s="1"/>
  <c r="F176"/>
  <c r="E176"/>
  <c r="M174"/>
  <c r="L174"/>
  <c r="K174"/>
  <c r="J174"/>
  <c r="I174"/>
  <c r="H174"/>
  <c r="G174"/>
  <c r="F174"/>
  <c r="F173"/>
  <c r="E173" s="1"/>
  <c r="F172"/>
  <c r="E172"/>
  <c r="F171"/>
  <c r="E171" s="1"/>
  <c r="F170"/>
  <c r="E170"/>
  <c r="F169"/>
  <c r="E169" s="1"/>
  <c r="F168"/>
  <c r="E168"/>
  <c r="F167"/>
  <c r="E167" s="1"/>
  <c r="F166"/>
  <c r="E166"/>
  <c r="F165"/>
  <c r="F162" s="1"/>
  <c r="F164"/>
  <c r="E164"/>
  <c r="M162"/>
  <c r="L162"/>
  <c r="K162"/>
  <c r="J162"/>
  <c r="I162"/>
  <c r="H162"/>
  <c r="G162"/>
  <c r="F161"/>
  <c r="E161"/>
  <c r="F160"/>
  <c r="E160"/>
  <c r="F159"/>
  <c r="E159"/>
  <c r="F158"/>
  <c r="E158"/>
  <c r="F157"/>
  <c r="E157"/>
  <c r="F156"/>
  <c r="E156"/>
  <c r="E154" s="1"/>
  <c r="M154"/>
  <c r="L154"/>
  <c r="K154"/>
  <c r="J154"/>
  <c r="J130" s="1"/>
  <c r="I154"/>
  <c r="H154"/>
  <c r="G154"/>
  <c r="F154"/>
  <c r="F153"/>
  <c r="E153"/>
  <c r="F152"/>
  <c r="E152" s="1"/>
  <c r="F151"/>
  <c r="E151"/>
  <c r="F150"/>
  <c r="E150" s="1"/>
  <c r="F149"/>
  <c r="E149"/>
  <c r="F148"/>
  <c r="E148" s="1"/>
  <c r="F147"/>
  <c r="E147"/>
  <c r="F146"/>
  <c r="E146" s="1"/>
  <c r="M144"/>
  <c r="L144"/>
  <c r="K144"/>
  <c r="J144"/>
  <c r="I144"/>
  <c r="H144"/>
  <c r="G144"/>
  <c r="F143"/>
  <c r="E143"/>
  <c r="F142"/>
  <c r="E142"/>
  <c r="F141"/>
  <c r="E141"/>
  <c r="F140"/>
  <c r="E140"/>
  <c r="F139"/>
  <c r="F136" s="1"/>
  <c r="E139"/>
  <c r="E136" s="1"/>
  <c r="F138"/>
  <c r="E138"/>
  <c r="M136"/>
  <c r="L136"/>
  <c r="L130" s="1"/>
  <c r="K136"/>
  <c r="K130" s="1"/>
  <c r="J136"/>
  <c r="I136"/>
  <c r="H136"/>
  <c r="H130" s="1"/>
  <c r="G136"/>
  <c r="G130" s="1"/>
  <c r="F135"/>
  <c r="E135" s="1"/>
  <c r="F134"/>
  <c r="E134"/>
  <c r="F133"/>
  <c r="F132"/>
  <c r="E132"/>
  <c r="M130"/>
  <c r="I130"/>
  <c r="F129"/>
  <c r="E129" s="1"/>
  <c r="F128"/>
  <c r="E128"/>
  <c r="F127"/>
  <c r="E127" s="1"/>
  <c r="F126"/>
  <c r="E126"/>
  <c r="F125"/>
  <c r="E125" s="1"/>
  <c r="E123" s="1"/>
  <c r="E121" s="1"/>
  <c r="M123"/>
  <c r="L123"/>
  <c r="L121" s="1"/>
  <c r="K123"/>
  <c r="K121" s="1"/>
  <c r="J123"/>
  <c r="I123"/>
  <c r="H123"/>
  <c r="H121" s="1"/>
  <c r="G123"/>
  <c r="G121" s="1"/>
  <c r="M121"/>
  <c r="J121"/>
  <c r="I121"/>
  <c r="F120"/>
  <c r="E120" s="1"/>
  <c r="F119"/>
  <c r="E119"/>
  <c r="M118"/>
  <c r="L118"/>
  <c r="K118"/>
  <c r="K111" s="1"/>
  <c r="J118"/>
  <c r="J111" s="1"/>
  <c r="I118"/>
  <c r="H118"/>
  <c r="G118"/>
  <c r="G111" s="1"/>
  <c r="F118"/>
  <c r="E118" s="1"/>
  <c r="F117"/>
  <c r="E117"/>
  <c r="F116"/>
  <c r="E116" s="1"/>
  <c r="F115"/>
  <c r="E115"/>
  <c r="F114"/>
  <c r="F111" s="1"/>
  <c r="F113"/>
  <c r="E113"/>
  <c r="M111"/>
  <c r="L111"/>
  <c r="I111"/>
  <c r="H111"/>
  <c r="F110"/>
  <c r="E110" s="1"/>
  <c r="F109"/>
  <c r="E109"/>
  <c r="E107" s="1"/>
  <c r="M107"/>
  <c r="L107"/>
  <c r="K107"/>
  <c r="J107"/>
  <c r="I107"/>
  <c r="H107"/>
  <c r="G107"/>
  <c r="F107"/>
  <c r="F106"/>
  <c r="E106"/>
  <c r="F105"/>
  <c r="E105" s="1"/>
  <c r="F104"/>
  <c r="E104"/>
  <c r="F103"/>
  <c r="E103" s="1"/>
  <c r="F102"/>
  <c r="E102"/>
  <c r="F101"/>
  <c r="F99" s="1"/>
  <c r="M99"/>
  <c r="L99"/>
  <c r="K99"/>
  <c r="J99"/>
  <c r="J93" s="1"/>
  <c r="J90" s="1"/>
  <c r="I99"/>
  <c r="H99"/>
  <c r="G99"/>
  <c r="F98"/>
  <c r="E98"/>
  <c r="F97"/>
  <c r="E97" s="1"/>
  <c r="E95" s="1"/>
  <c r="M95"/>
  <c r="L95"/>
  <c r="L93" s="1"/>
  <c r="K95"/>
  <c r="J95"/>
  <c r="I95"/>
  <c r="H95"/>
  <c r="H93" s="1"/>
  <c r="G95"/>
  <c r="M93"/>
  <c r="M90" s="1"/>
  <c r="I93"/>
  <c r="I90" s="1"/>
  <c r="F92"/>
  <c r="E92" s="1"/>
  <c r="F88"/>
  <c r="E88" s="1"/>
  <c r="F87"/>
  <c r="E87"/>
  <c r="F86"/>
  <c r="E86" s="1"/>
  <c r="F85"/>
  <c r="E85"/>
  <c r="F84"/>
  <c r="E84" s="1"/>
  <c r="F83"/>
  <c r="E83"/>
  <c r="F82"/>
  <c r="E82" s="1"/>
  <c r="F81"/>
  <c r="E81"/>
  <c r="M79"/>
  <c r="L79"/>
  <c r="K79"/>
  <c r="J79"/>
  <c r="I79"/>
  <c r="H79"/>
  <c r="G79"/>
  <c r="F79"/>
  <c r="F78"/>
  <c r="E78"/>
  <c r="F77"/>
  <c r="E77" s="1"/>
  <c r="F76"/>
  <c r="E76"/>
  <c r="F75"/>
  <c r="E75" s="1"/>
  <c r="E73" s="1"/>
  <c r="E71" s="1"/>
  <c r="M73"/>
  <c r="L73"/>
  <c r="K73"/>
  <c r="K71" s="1"/>
  <c r="J73"/>
  <c r="J71" s="1"/>
  <c r="I73"/>
  <c r="H73"/>
  <c r="G73"/>
  <c r="G71" s="1"/>
  <c r="M71"/>
  <c r="L71"/>
  <c r="I71"/>
  <c r="H71"/>
  <c r="F70"/>
  <c r="E70" s="1"/>
  <c r="E68" s="1"/>
  <c r="M68"/>
  <c r="L68"/>
  <c r="I68"/>
  <c r="F67"/>
  <c r="E67"/>
  <c r="F66"/>
  <c r="E66" s="1"/>
  <c r="F65"/>
  <c r="E65"/>
  <c r="F64"/>
  <c r="E64" s="1"/>
  <c r="F63"/>
  <c r="E63"/>
  <c r="M61"/>
  <c r="L61"/>
  <c r="K61"/>
  <c r="J61"/>
  <c r="F61" s="1"/>
  <c r="E61" s="1"/>
  <c r="F60"/>
  <c r="E60"/>
  <c r="F59"/>
  <c r="E59" s="1"/>
  <c r="E57" s="1"/>
  <c r="M57"/>
  <c r="L57"/>
  <c r="K57"/>
  <c r="J57"/>
  <c r="I57"/>
  <c r="H57"/>
  <c r="G57"/>
  <c r="F56"/>
  <c r="E56" s="1"/>
  <c r="F55"/>
  <c r="E55"/>
  <c r="M53"/>
  <c r="L53"/>
  <c r="K53"/>
  <c r="J53"/>
  <c r="F53"/>
  <c r="E53" s="1"/>
  <c r="F52"/>
  <c r="E52"/>
  <c r="M50"/>
  <c r="M47" s="1"/>
  <c r="M45" s="1"/>
  <c r="L50"/>
  <c r="L47" s="1"/>
  <c r="L45" s="1"/>
  <c r="K50"/>
  <c r="J50"/>
  <c r="H50"/>
  <c r="H47" s="1"/>
  <c r="F49"/>
  <c r="E49"/>
  <c r="K47"/>
  <c r="J47"/>
  <c r="J45" s="1"/>
  <c r="I47"/>
  <c r="I45" s="1"/>
  <c r="G47"/>
  <c r="K45"/>
  <c r="G45"/>
  <c r="F44"/>
  <c r="E44"/>
  <c r="F43"/>
  <c r="E43" s="1"/>
  <c r="F42"/>
  <c r="E42"/>
  <c r="F41"/>
  <c r="E41" s="1"/>
  <c r="F40"/>
  <c r="E40"/>
  <c r="M38"/>
  <c r="M36" s="1"/>
  <c r="L38"/>
  <c r="K38"/>
  <c r="J38"/>
  <c r="J36" s="1"/>
  <c r="I38"/>
  <c r="I36" s="1"/>
  <c r="I9" s="1"/>
  <c r="I89" s="1"/>
  <c r="H38"/>
  <c r="G38"/>
  <c r="F38"/>
  <c r="F36" s="1"/>
  <c r="L36"/>
  <c r="K36"/>
  <c r="H36"/>
  <c r="G36"/>
  <c r="F35"/>
  <c r="E35"/>
  <c r="F34"/>
  <c r="E34" s="1"/>
  <c r="F33"/>
  <c r="E33"/>
  <c r="F31"/>
  <c r="E31" s="1"/>
  <c r="F30"/>
  <c r="E30"/>
  <c r="F29"/>
  <c r="E29" s="1"/>
  <c r="F28"/>
  <c r="E28"/>
  <c r="F27"/>
  <c r="E27" s="1"/>
  <c r="M25"/>
  <c r="L25"/>
  <c r="E25" s="1"/>
  <c r="K25"/>
  <c r="J25"/>
  <c r="F25"/>
  <c r="F24"/>
  <c r="E24" s="1"/>
  <c r="E22" s="1"/>
  <c r="E20" s="1"/>
  <c r="M22"/>
  <c r="M20" s="1"/>
  <c r="K22"/>
  <c r="J22"/>
  <c r="G22"/>
  <c r="G20" s="1"/>
  <c r="G9" s="1"/>
  <c r="F22"/>
  <c r="F20" s="1"/>
  <c r="K20"/>
  <c r="J20"/>
  <c r="F19"/>
  <c r="E19" s="1"/>
  <c r="F18"/>
  <c r="E18"/>
  <c r="F17"/>
  <c r="E17" s="1"/>
  <c r="F16"/>
  <c r="E16"/>
  <c r="M14"/>
  <c r="M12" s="1"/>
  <c r="L14"/>
  <c r="K14"/>
  <c r="J14"/>
  <c r="J12" s="1"/>
  <c r="F14"/>
  <c r="L12"/>
  <c r="K12"/>
  <c r="K9" s="1"/>
  <c r="G12"/>
  <c r="F12"/>
  <c r="F11"/>
  <c r="E11"/>
  <c r="F8"/>
  <c r="H45" l="1"/>
  <c r="H9" s="1"/>
  <c r="F47"/>
  <c r="E47" s="1"/>
  <c r="L9"/>
  <c r="G89"/>
  <c r="E79"/>
  <c r="L90"/>
  <c r="M9"/>
  <c r="M89" s="1"/>
  <c r="E38"/>
  <c r="E36" s="1"/>
  <c r="F45"/>
  <c r="E45" s="1"/>
  <c r="E144"/>
  <c r="H90"/>
  <c r="J9"/>
  <c r="J89" s="1"/>
  <c r="E14"/>
  <c r="E12" s="1"/>
  <c r="G93"/>
  <c r="G90" s="1"/>
  <c r="K93"/>
  <c r="K90" s="1"/>
  <c r="K89" s="1"/>
  <c r="E199"/>
  <c r="E195" s="1"/>
  <c r="L22"/>
  <c r="L20" s="1"/>
  <c r="F50"/>
  <c r="E50" s="1"/>
  <c r="F73"/>
  <c r="F71" s="1"/>
  <c r="E101"/>
  <c r="E99" s="1"/>
  <c r="E93" s="1"/>
  <c r="E114"/>
  <c r="E111" s="1"/>
  <c r="E133"/>
  <c r="F144"/>
  <c r="F130" s="1"/>
  <c r="E165"/>
  <c r="E162" s="1"/>
  <c r="F195"/>
  <c r="F68"/>
  <c r="E8"/>
  <c r="F57"/>
  <c r="F95"/>
  <c r="F93" s="1"/>
  <c r="F123"/>
  <c r="F121" s="1"/>
  <c r="F90" s="1"/>
  <c r="F183"/>
  <c r="L89" l="1"/>
  <c r="E9"/>
  <c r="E89" s="1"/>
  <c r="E130"/>
  <c r="E90" s="1"/>
  <c r="F9"/>
  <c r="F89" s="1"/>
  <c r="H89"/>
</calcChain>
</file>

<file path=xl/sharedStrings.xml><?xml version="1.0" encoding="utf-8"?>
<sst xmlns="http://schemas.openxmlformats.org/spreadsheetml/2006/main" count="1065" uniqueCount="428">
  <si>
    <t xml:space="preserve">I.  Сведения о деятельности государственного бюджетного учреждения </t>
  </si>
  <si>
    <t>"УТВЕРЖДАЮ"</t>
  </si>
  <si>
    <t>(подпись)</t>
  </si>
  <si>
    <t>(расшифровка подписи)</t>
  </si>
  <si>
    <t>КОДЫ</t>
  </si>
  <si>
    <t>Форма по КФД</t>
  </si>
  <si>
    <t>Дата</t>
  </si>
  <si>
    <t>по ОКПО</t>
  </si>
  <si>
    <t>по ОКЕИ</t>
  </si>
  <si>
    <t>ИНН/КПП</t>
  </si>
  <si>
    <t>Единица измерения: руб.</t>
  </si>
  <si>
    <t>ОГРН</t>
  </si>
  <si>
    <t>ОКВЭД</t>
  </si>
  <si>
    <t>Юридический адрес</t>
  </si>
  <si>
    <t>Численность штатная/фактическая, чел.</t>
  </si>
  <si>
    <t>Наименование органа,осуществляющего функции и полномочия учредителя</t>
  </si>
  <si>
    <t>(наименование должности лица, утверждающего документ)</t>
  </si>
  <si>
    <t>Департамент культуры города Москвы</t>
  </si>
  <si>
    <t>Наименование государственного</t>
  </si>
  <si>
    <t>учреждения (подразделения)</t>
  </si>
  <si>
    <t xml:space="preserve">бюджетного (автономного) </t>
  </si>
  <si>
    <t>Адрес фактического местанахождения государственного бюджетного (автономного) учреждения (подразделения)</t>
  </si>
  <si>
    <t>на</t>
  </si>
  <si>
    <t>год</t>
  </si>
  <si>
    <t>/</t>
  </si>
  <si>
    <t>ОКТМО</t>
  </si>
  <si>
    <t>1.2. Виды деятельности государственного бюджетного учреждения (подразделения):</t>
  </si>
  <si>
    <t>1.1. Цели деятельности государственного бюджетного учреждения (подразделения):</t>
  </si>
  <si>
    <t>План финансово-хозяйственной деятельности №</t>
  </si>
  <si>
    <t>"              "                                     20_____г.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</si>
  <si>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плату:</t>
  </si>
  <si>
    <t xml:space="preserve">1.4. Общая балансовая стоимость недвижимого государственного (муниципального) имущества на дату составления Плана: </t>
  </si>
  <si>
    <t xml:space="preserve">1.5. Общая балансовая стоимость движимого государственного (муниципального) имущества на дату составления Плана, в том числе балансовая стоимость особого ценного движимого имущества: </t>
  </si>
  <si>
    <t xml:space="preserve">Документ подписан ЭП в автоматизированной 
системе управления городскими финансами
</t>
  </si>
  <si>
    <t>Сведения о сертификате ЭП</t>
  </si>
  <si>
    <t>Кому выдан:</t>
  </si>
  <si>
    <t>Кем выдан:</t>
  </si>
  <si>
    <t>Действителен:</t>
  </si>
  <si>
    <t>УЦ ОАО "Электронная Москва"</t>
  </si>
  <si>
    <t>Лупачева Галина Валентиновна</t>
  </si>
  <si>
    <t>с 11.03.2019 до 11.06.2020</t>
  </si>
  <si>
    <t>ГБУК г. Москвы "КЦ "Алые паруса"</t>
  </si>
  <si>
    <t>125481, Москва г, Свободы ул, д. 91</t>
  </si>
  <si>
    <t>49943747</t>
  </si>
  <si>
    <t>7733181230/773301001</t>
  </si>
  <si>
    <t>Создание условий для формирования культурных запросов, реализации творческих потребностей населения; сохранение и развитие народной культуры; организация досуга и отдыха населения</t>
  </si>
  <si>
    <t>Организация деятельности творческих коллективов, студий, кружков, секций, любительских объединений; проведение фестивалей, выставок, смотров, конкурсов.</t>
  </si>
  <si>
    <t>Деятельность клубных формирований (студии, кружки, секции)</t>
  </si>
  <si>
    <t>33</t>
  </si>
  <si>
    <t>1037733044513</t>
  </si>
  <si>
    <t>90.04.3</t>
  </si>
  <si>
    <t>28 мая 2019 года</t>
  </si>
  <si>
    <t>30</t>
  </si>
  <si>
    <t>II. Показатели финансового состояния учреждения</t>
  </si>
  <si>
    <t>№ п/п</t>
  </si>
  <si>
    <t>Наименование показателя</t>
  </si>
  <si>
    <t>Сумма</t>
  </si>
  <si>
    <t>I.</t>
  </si>
  <si>
    <t>Нефинансовые активы, всего:</t>
  </si>
  <si>
    <t>из них:</t>
  </si>
  <si>
    <t>X</t>
  </si>
  <si>
    <t>1.1.</t>
  </si>
  <si>
    <t>недвижимое имущество, всего</t>
  </si>
  <si>
    <t xml:space="preserve">в том числе </t>
  </si>
  <si>
    <t>1.1.1.</t>
  </si>
  <si>
    <t>остаточная стоимость</t>
  </si>
  <si>
    <t>1.2.</t>
  </si>
  <si>
    <t>особо ценное движимое имущество, всего:</t>
  </si>
  <si>
    <t>1.2.1.</t>
  </si>
  <si>
    <t>II.</t>
  </si>
  <si>
    <t>Финансовые активы, всего:</t>
  </si>
  <si>
    <t>2.1.</t>
  </si>
  <si>
    <t>денежные средства учреждения, всего</t>
  </si>
  <si>
    <t>2.1.1.</t>
  </si>
  <si>
    <t>денежные средства учреждения на счетах</t>
  </si>
  <si>
    <t>2.1.2.</t>
  </si>
  <si>
    <t>денежные средства учреждения, размещенные на депозиты 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</si>
  <si>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</si>
  <si>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</si>
  <si>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</si>
  <si>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</si>
  <si>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>2.4.</t>
  </si>
  <si>
    <t>дебиторская задолженность по расходам</t>
  </si>
  <si>
    <t>III.</t>
  </si>
  <si>
    <t>Обязательства, всего:</t>
  </si>
  <si>
    <t>3.1.</t>
  </si>
  <si>
    <t>долговые обязательства</t>
  </si>
  <si>
    <t>3.2.</t>
  </si>
  <si>
    <t>кредиторская задолженность:</t>
  </si>
  <si>
    <t>3.2.1.</t>
  </si>
  <si>
    <t>просроченная кредиторская задолженность</t>
  </si>
  <si>
    <t xml:space="preserve">III. Показатели по поступлениям и выплатам учреждения                                                  </t>
  </si>
  <si>
    <t xml:space="preserve">Код по бюджетной классификации Российской Федерации </t>
  </si>
  <si>
    <t>КОСГУ</t>
  </si>
  <si>
    <t>Объем финансового обеспечения, всего, руб</t>
  </si>
  <si>
    <t>в том числе:</t>
  </si>
  <si>
    <t>Операции по лицевым счетам, открытым в органах Московского городского казначейства, всего</t>
  </si>
  <si>
    <t>Операции по лицевым счетам, открытым в кредитных организациях города Москвы</t>
  </si>
  <si>
    <t>Операции по счетам, открытым в кредитных организациях в иностранной валюте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</si>
  <si>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</si>
  <si>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 (целевые субсидии)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</si>
  <si>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</si>
  <si>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</si>
  <si>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</si>
  <si>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 xml:space="preserve">из них гранты </t>
  </si>
  <si>
    <t>1.</t>
  </si>
  <si>
    <t>Планируемый остаток средств на начало планируемого года</t>
  </si>
  <si>
    <t>Х</t>
  </si>
  <si>
    <t>2.</t>
  </si>
  <si>
    <t>Доходы, всего:</t>
  </si>
  <si>
    <t>Возврат дебиторской задолженности прошлых лет</t>
  </si>
  <si>
    <t>Доходы от собственности</t>
  </si>
  <si>
    <t>2.2.1.</t>
  </si>
  <si>
    <t>Доходы от операционной аренды</t>
  </si>
  <si>
    <t>2.2.1.1.</t>
  </si>
  <si>
    <t>Поступления от использования недвижимого имущества</t>
  </si>
  <si>
    <t>121.01</t>
  </si>
  <si>
    <t>2.2.1.2.</t>
  </si>
  <si>
    <t>Поступления от использования движимого имущества</t>
  </si>
  <si>
    <t>121.02</t>
  </si>
  <si>
    <t>2.2.2.</t>
  </si>
  <si>
    <t>Проценты по депозитам, остаткам денежных средств</t>
  </si>
  <si>
    <t>2.2.3.</t>
  </si>
  <si>
    <t>Доходы от предоставления неисключительных прав на результаты интеллектуальной деятельности и средства индивидуализации</t>
  </si>
  <si>
    <t>Доходы от оказания платных услуг (работ)</t>
  </si>
  <si>
    <t>2.3.1.</t>
  </si>
  <si>
    <t>2.3.1.1.</t>
  </si>
  <si>
    <t>131.01</t>
  </si>
  <si>
    <t>2.3.1.2.</t>
  </si>
  <si>
    <t>Другие доходы от оказания платных услуг (работ) в рамках уставной деятельности</t>
  </si>
  <si>
    <t>131.02</t>
  </si>
  <si>
    <t>2.3.1.2.1.</t>
  </si>
  <si>
    <t xml:space="preserve">Поступления от реализации входных билетов </t>
  </si>
  <si>
    <t>2.3.1.2.2.</t>
  </si>
  <si>
    <t>Поступления от деятельности студий, кружков, секций, любительских объединений</t>
  </si>
  <si>
    <t>2.3.1.2.3.</t>
  </si>
  <si>
    <t xml:space="preserve">Поступления от реализации образовательных программ </t>
  </si>
  <si>
    <t>2.3.1.2.4.</t>
  </si>
  <si>
    <t>Плата за экскурсионное обслуживание (путевки)</t>
  </si>
  <si>
    <t>2.3.1.2.5.</t>
  </si>
  <si>
    <t>Иные поступления от оказания платных услуг (работ) (необходимо расшифровать)</t>
  </si>
  <si>
    <t>2.3.2.</t>
  </si>
  <si>
    <t>Доходы от компенсации затрат</t>
  </si>
  <si>
    <t>2.3.3.</t>
  </si>
  <si>
    <t>Доходы по условным арендным платежам</t>
  </si>
  <si>
    <t>2.3.4.</t>
  </si>
  <si>
    <t>Доходы от предстоящей компенсации затрат</t>
  </si>
  <si>
    <t>Штрафы, пени, неустойки, возмещения</t>
  </si>
  <si>
    <t>2.4.1.</t>
  </si>
  <si>
    <t>Доходы от штрафных санкций за нарушение законодательства о закупках и нарушение условий контрактов (договоров)</t>
  </si>
  <si>
    <t>2.4.1.1.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</si>
  <si>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</si>
  <si>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>141.01</t>
  </si>
  <si>
    <t>2.4.1.2.</t>
  </si>
  <si>
    <t>Поступления от денежных взысканий (штрафов) за неисполнение или ненадлежащее исполнение поставщиком (исполнителем, подрядчиком) условий контрактов, гражданско-правовых договоров</t>
  </si>
  <si>
    <t>141.02</t>
  </si>
  <si>
    <t>2.4.2.</t>
  </si>
  <si>
    <t>Страховые возмещения</t>
  </si>
  <si>
    <t>2.4.3.</t>
  </si>
  <si>
    <t>Возмещение ущерба имуществу (за исключением страховых возмещений)</t>
  </si>
  <si>
    <t>2.4.4.</t>
  </si>
  <si>
    <t>Прочие доходы от сумм принудительного изъятия</t>
  </si>
  <si>
    <t>2.5.</t>
  </si>
  <si>
    <t>Безвозмездные денежные поступления текущего характера</t>
  </si>
  <si>
    <t>2.5.1.</t>
  </si>
  <si>
    <t>Поступления текущего характера бюджетным и автономным учреждениям от сектора государственного управления</t>
  </si>
  <si>
    <t>2.5.1.1.</t>
  </si>
  <si>
    <t xml:space="preserve">Доходы от пожертвований и иных безвозмездных перечислений </t>
  </si>
  <si>
    <t>152.01</t>
  </si>
  <si>
    <t>2.5.1.2.</t>
  </si>
  <si>
    <t>Доходы целевого характера (гранты)</t>
  </si>
  <si>
    <t>152.02</t>
  </si>
  <si>
    <t>2.5.1.2.1.</t>
  </si>
  <si>
    <t>субсидии на иные цели текущего характера</t>
  </si>
  <si>
    <t>2.5.1.2.2.</t>
  </si>
  <si>
    <t>иные трансферты (гранты)</t>
  </si>
  <si>
    <t>2.5.1.2.2.1.</t>
  </si>
  <si>
    <t>гранты из бюджета г. Москвы</t>
  </si>
  <si>
    <t>2.5.1.2.2.2.</t>
  </si>
  <si>
    <t>гранты из федерального бюджета</t>
  </si>
  <si>
    <t>2.5.2.</t>
  </si>
  <si>
    <t>Поступления текущего характера от организаций государственного сектора</t>
  </si>
  <si>
    <t>2.5.2.1.</t>
  </si>
  <si>
    <t>154.01</t>
  </si>
  <si>
    <t>2.5.2.2.</t>
  </si>
  <si>
    <t>154.02</t>
  </si>
  <si>
    <t>2.5.3.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</si>
  <si>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</si>
  <si>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2.5.3.1.</t>
  </si>
  <si>
    <t>гранты, пожертвования, в том числе денежные пожертвования и безвозмездные поступления от физических и (или) юридических лиц</t>
  </si>
  <si>
    <t>2.5.3.2.</t>
  </si>
  <si>
    <t>безвозмездные поступления от иных организаций, за исключением государственных (муниципальных) бюджетных (автономных) учреждений и организаций государственного сектора</t>
  </si>
  <si>
    <t>2.5.3.3.</t>
  </si>
  <si>
    <t>иные безвозмездные целевые поступления</t>
  </si>
  <si>
    <t>2.5.4.</t>
  </si>
  <si>
    <t>Поступления текущего характера от наднациональных организаций и правительств иностранных государств</t>
  </si>
  <si>
    <t>2.5.5.</t>
  </si>
  <si>
    <t>Поступления текущего характера от международных организаций</t>
  </si>
  <si>
    <t>2.6.</t>
  </si>
  <si>
    <t>Безвозмездные денежные поступления капитального характера</t>
  </si>
  <si>
    <t>2.6.1.</t>
  </si>
  <si>
    <t>Поступления капитального характера бюджетным и автономным учреждениям от сектора государственного управления (субсидии на иные цели капитального характера и субсидии на осуществление капитальных вложений)</t>
  </si>
  <si>
    <t>2.7.</t>
  </si>
  <si>
    <t>Прочие доходы</t>
  </si>
  <si>
    <t>2.7.1.</t>
  </si>
  <si>
    <t>Иные доходы</t>
  </si>
  <si>
    <t>2.7.1.1.</t>
  </si>
  <si>
    <t>Выплаты, уменьшающие доход (в т.ч. налог на прибыль, налог на добавленную стоимость)</t>
  </si>
  <si>
    <t>189.1</t>
  </si>
  <si>
    <t>2.7.1.2.</t>
  </si>
  <si>
    <t>189.2</t>
  </si>
  <si>
    <t>2.8.</t>
  </si>
  <si>
    <t>Уменьшение стоимости основных средств</t>
  </si>
  <si>
    <t>2.9.</t>
  </si>
  <si>
    <t>Уменьшение стоимости нематериальных активов</t>
  </si>
  <si>
    <t>2.10.</t>
  </si>
  <si>
    <t>Уменьшение стоимости материальных запасов</t>
  </si>
  <si>
    <t>2.10.1.</t>
  </si>
  <si>
    <t>Уменьшение стоимости лекарственных препаратов и материалов, применяемых в медицинских целях</t>
  </si>
  <si>
    <t>2.10.2.</t>
  </si>
  <si>
    <t>Уменьшение стоимости продуктов питания</t>
  </si>
  <si>
    <t>2.10.3.</t>
  </si>
  <si>
    <t>Уменьшение стоимости горюче-смазочных материалов</t>
  </si>
  <si>
    <t>2.10.4.</t>
  </si>
  <si>
    <t>Уменьшение стоимости строительных материалов</t>
  </si>
  <si>
    <t>2.10.5.</t>
  </si>
  <si>
    <t>Уменьшение стоимости мягкого инвентаря</t>
  </si>
  <si>
    <t>2.10.6.</t>
  </si>
  <si>
    <t>Уменьшение стоимости прочих оборотных запасов (материалов)</t>
  </si>
  <si>
    <t>2.10.7.</t>
  </si>
  <si>
    <t>Уменьшение стоимости материальных запасов для целей капитального вложения</t>
  </si>
  <si>
    <t>2.10.8.</t>
  </si>
  <si>
    <t>Уменьшение стоимости прочих материальных запасов однократного применения</t>
  </si>
  <si>
    <t>3.</t>
  </si>
  <si>
    <t>Планируемый остаток средств на конец планируемого года</t>
  </si>
  <si>
    <t>4.</t>
  </si>
  <si>
    <t>Выплаты, всего:                                                          (п.4 = п.1+п.2-п.3)</t>
  </si>
  <si>
    <t>4.1.</t>
  </si>
  <si>
    <t>Возврат остатка субсидии прошлых лет в бюджет города</t>
  </si>
  <si>
    <t>4.2.</t>
  </si>
  <si>
    <t>Расходы на выплаты персоналу, всего</t>
  </si>
  <si>
    <t>4.2.1.</t>
  </si>
  <si>
    <t>Фонд оплаты труда учреждений</t>
  </si>
  <si>
    <t>4.2.1.1.</t>
  </si>
  <si>
    <t>Заработная плата</t>
  </si>
  <si>
    <t>4.2.1.2.</t>
  </si>
  <si>
    <t>Социальные пособия и компенсации персоналу в денежной форме</t>
  </si>
  <si>
    <t>4.2.2.</t>
  </si>
  <si>
    <t>Иные выплаты персоналу учреждений, за исключением фонда оплаты труда</t>
  </si>
  <si>
    <t>4.2.2.1.</t>
  </si>
  <si>
    <t>Прочие выплаты</t>
  </si>
  <si>
    <t>4.2.2.2.</t>
  </si>
  <si>
    <t>Прочие несоциальные выплаты персоналу в натуральной форме</t>
  </si>
  <si>
    <t>4.2.2.3.</t>
  </si>
  <si>
    <t>Транспортные услуги</t>
  </si>
  <si>
    <t>4.2.2.4.</t>
  </si>
  <si>
    <t>Прочие работы, услуги</t>
  </si>
  <si>
    <t>4.2.2.5.</t>
  </si>
  <si>
    <t>4.2.2.6.</t>
  </si>
  <si>
    <t>Социальные компенсации персоналу в натуральной форме</t>
  </si>
  <si>
    <t>4.2.3.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</si>
  <si>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</si>
  <si>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4.2.3.1.</t>
  </si>
  <si>
    <t>4.2.3.2.</t>
  </si>
  <si>
    <t>Иные выплаты, за исключением фонда оплаты труда учреждений, лицам, привлекаемым согласно законодательству для выполнения отдельных поручений</t>
  </si>
  <si>
    <t>4.2.4.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</si>
  <si>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</si>
  <si>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4.2.4.1.</t>
  </si>
  <si>
    <t>Начисления на выплаты по оплате труда</t>
  </si>
  <si>
    <t>4.2.4.2.</t>
  </si>
  <si>
    <t>Работы, услуги по содержанию имущества</t>
  </si>
  <si>
    <t>4.2.4.3.</t>
  </si>
  <si>
    <t>4.2.4.4.</t>
  </si>
  <si>
    <t>4.2.4.5.</t>
  </si>
  <si>
    <t>Социальные пособия и компенсации персоналу в натуральной форме</t>
  </si>
  <si>
    <t>4.2.4.6.</t>
  </si>
  <si>
    <t>Увеличение стоимости материальных запасов</t>
  </si>
  <si>
    <t>4.2.4.6.1.</t>
  </si>
  <si>
    <t>Увеличение стоимости лекарственных препаратов и материалов, применяемых в медицинских целях</t>
  </si>
  <si>
    <t>4.2.4.6.2.</t>
  </si>
  <si>
    <t>Увеличение стоимости мягкого инвентаря</t>
  </si>
  <si>
    <t>4.3.</t>
  </si>
  <si>
    <t>Закупка товаров, работ, услуг в целях капитального ремонта государтсвенного (муниципального) имущества, всего</t>
  </si>
  <si>
    <t>4.3.1.</t>
  </si>
  <si>
    <t>4.3.1.1.</t>
  </si>
  <si>
    <t>Капитальный ремонт</t>
  </si>
  <si>
    <t>4.3.1.2.</t>
  </si>
  <si>
    <t>Реставрация музейных предметов и музейных коллекций, включенных в состав музейных фондов</t>
  </si>
  <si>
    <t>4.3.2.</t>
  </si>
  <si>
    <t>4.3.3.</t>
  </si>
  <si>
    <t>Услуги, работы для целей капитальных вложений</t>
  </si>
  <si>
    <t>4.3.4.</t>
  </si>
  <si>
    <t>Увеличение стоимости основных средств</t>
  </si>
  <si>
    <t>4.4.</t>
  </si>
  <si>
    <t>Прочая закупка товаров, работ и услуг для обеспечения государтсвенных (муниципальных) нужд, всего</t>
  </si>
  <si>
    <t>4.4.1.</t>
  </si>
  <si>
    <t>Услуги связи</t>
  </si>
  <si>
    <t>4.4.2.</t>
  </si>
  <si>
    <t>4.4.3.</t>
  </si>
  <si>
    <t>Коммунальные услуги</t>
  </si>
  <si>
    <t>4.4.4.</t>
  </si>
  <si>
    <t>Арендная плата за пользование имуществом</t>
  </si>
  <si>
    <t>4.4.5.</t>
  </si>
  <si>
    <t>4.4.5.1.</t>
  </si>
  <si>
    <t xml:space="preserve">техническое обслуживание систем безопасности и пожарной сигнализации </t>
  </si>
  <si>
    <t>4.4.5.2.</t>
  </si>
  <si>
    <t>техническое обслуживание систем вентиляции и других инженерных систем</t>
  </si>
  <si>
    <t>4.4.5.3.</t>
  </si>
  <si>
    <t>уборка помещений, территории</t>
  </si>
  <si>
    <t>4.4.5.4.</t>
  </si>
  <si>
    <t>вывоз снега, мусора</t>
  </si>
  <si>
    <t>4.4.5.5.</t>
  </si>
  <si>
    <t>прочие расходы</t>
  </si>
  <si>
    <t>4.4.5.6.</t>
  </si>
  <si>
    <t>текущий ремонт</t>
  </si>
  <si>
    <t>4.4.6.</t>
  </si>
  <si>
    <t>4.4.6.1.</t>
  </si>
  <si>
    <t>охранные услуги</t>
  </si>
  <si>
    <t>4.4.6.2.</t>
  </si>
  <si>
    <t>постановочные расходы</t>
  </si>
  <si>
    <t>4.4.6.3.</t>
  </si>
  <si>
    <t>проведение мероприятий</t>
  </si>
  <si>
    <t>4.4.6.4.</t>
  </si>
  <si>
    <t>услуги по рекламе</t>
  </si>
  <si>
    <t>4.4.6.5.</t>
  </si>
  <si>
    <t>прочие работы, услуги</t>
  </si>
  <si>
    <t>4.4.7.</t>
  </si>
  <si>
    <t>Страхование</t>
  </si>
  <si>
    <t>4.4.8.</t>
  </si>
  <si>
    <t>4.4.9.</t>
  </si>
  <si>
    <t>Арендная плата за пользование земельными участками и другими обособленными природными объектами</t>
  </si>
  <si>
    <t>4.4.10.</t>
  </si>
  <si>
    <t>4.4.10.1.</t>
  </si>
  <si>
    <t>музейный фонд</t>
  </si>
  <si>
    <t>4.4.10.2.</t>
  </si>
  <si>
    <t>библиотечный фонд</t>
  </si>
  <si>
    <t>4.4.10.3.</t>
  </si>
  <si>
    <t>4.4.10.4.</t>
  </si>
  <si>
    <t>приобретение оборудования и других основных средств</t>
  </si>
  <si>
    <t>4.4.10.5.</t>
  </si>
  <si>
    <t>прочее</t>
  </si>
  <si>
    <t>4.4.11.</t>
  </si>
  <si>
    <t>Увеличение стоимости нематериальных активов</t>
  </si>
  <si>
    <t>4.4.12.</t>
  </si>
  <si>
    <t>4.4.12.1.</t>
  </si>
  <si>
    <t>4.4.12.2.</t>
  </si>
  <si>
    <t>Увеличение стоимости продуктов питания</t>
  </si>
  <si>
    <t>4.4.12.3.</t>
  </si>
  <si>
    <t>Увеличение стоимости горюче-смазочных материалов</t>
  </si>
  <si>
    <t>4.4.12.4.</t>
  </si>
  <si>
    <t>Увеличение стоимости строительных материалов</t>
  </si>
  <si>
    <t>4.4.12.5.</t>
  </si>
  <si>
    <t>4.4.12.6.</t>
  </si>
  <si>
    <t>Увеличение стоимости прочих оборотных запасов (материалов)</t>
  </si>
  <si>
    <t>4.4.12.7.</t>
  </si>
  <si>
    <t>Увеличение стоимости материальных запасов для целей капитального вложения</t>
  </si>
  <si>
    <t>4.4.12.8.</t>
  </si>
  <si>
    <t>Увеличение стоимости прочих материальных запасов однократного применения</t>
  </si>
  <si>
    <t>4.4.13.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</si>
  <si>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</si>
  <si>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4.4.14.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</si>
  <si>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</si>
  <si>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4.5.</t>
  </si>
  <si>
    <t>Пособия, компенсации и иные социальные выплаты гражданам, кроме публичных нормативных обязательств</t>
  </si>
  <si>
    <t>4.5.1.</t>
  </si>
  <si>
    <t>Пособия по социальной помощи населению в натуральной форме</t>
  </si>
  <si>
    <t>4.5.2.</t>
  </si>
  <si>
    <t>Пенсии, пособия, выплачиваемые работодателями, нанимателями бывшим работникам в денежной форме</t>
  </si>
  <si>
    <t>4.5.3.</t>
  </si>
  <si>
    <t>4.5.4.</t>
  </si>
  <si>
    <t>4.6.</t>
  </si>
  <si>
    <t>Стипендии</t>
  </si>
  <si>
    <t>4.7.</t>
  </si>
  <si>
    <t>Премии и гранты</t>
  </si>
  <si>
    <t>4.8.</t>
  </si>
  <si>
    <t>Иные выплаты населению</t>
  </si>
  <si>
    <t>4.9.</t>
  </si>
  <si>
    <t>Строительство (реконструкция) объектов недвижимого имущества государственными (муниципальными) учреждениями</t>
  </si>
  <si>
    <t>4.9.1.</t>
  </si>
  <si>
    <t>4.9.2.</t>
  </si>
  <si>
    <t>4.10.</t>
  </si>
  <si>
    <t>Исполнение судебных актов</t>
  </si>
  <si>
    <t>4.10.1.</t>
  </si>
  <si>
    <t>Налоги, пошлины и сборы</t>
  </si>
  <si>
    <t>4.10.2.</t>
  </si>
  <si>
    <t>Штрафы за нарушение законодательства о налогах, сборах, законодательства о страховых взносах</t>
  </si>
  <si>
    <t>4.10.3.</t>
  </si>
  <si>
    <t>Штрафы за нарушение законодательства о закупках и нарушение условий контрактов (договоров)</t>
  </si>
  <si>
    <t>4.10.4.</t>
  </si>
  <si>
    <t>Другие экономические санкции</t>
  </si>
  <si>
    <t>4.10.5.</t>
  </si>
  <si>
    <t>Иные выплаты текущего характера физическим лицам</t>
  </si>
  <si>
    <t>4.10.6.</t>
  </si>
  <si>
    <t>Иные выплаты текущего характера организациям</t>
  </si>
  <si>
    <t>4.11.</t>
  </si>
  <si>
    <t>Уплата налогов, сборов и иных платежей</t>
  </si>
  <si>
    <t>4.11.1.</t>
  </si>
  <si>
    <t>Уплата налога на имущество организаций и земельного налога</t>
  </si>
  <si>
    <t>4.11.2.</t>
  </si>
  <si>
    <t>Уплата прочих налогов, сборов</t>
  </si>
  <si>
    <t>4.11.3.</t>
  </si>
  <si>
    <t>Уплата иных платежей</t>
  </si>
  <si>
    <t>4.11.3.1.</t>
  </si>
  <si>
    <t>4.11.3.2.</t>
  </si>
  <si>
    <t>4.11.3.3.</t>
  </si>
  <si>
    <t>4.11.3.4.</t>
  </si>
  <si>
    <t>4.11.3.5.</t>
  </si>
  <si>
    <t>4.11.3.6.</t>
  </si>
  <si>
    <t>4.11.3.7.</t>
  </si>
  <si>
    <t>Иные выплаты капитального характера организациям</t>
  </si>
  <si>
    <t>4.12.</t>
  </si>
  <si>
    <t>Взносы в международные организации</t>
  </si>
  <si>
    <t>5.</t>
  </si>
  <si>
    <t>Поступления на счета бюджетов</t>
  </si>
  <si>
    <t>000</t>
  </si>
  <si>
    <t>510</t>
  </si>
  <si>
    <t>6.</t>
  </si>
  <si>
    <t>Выбытия со счетов бюджетов</t>
  </si>
  <si>
    <t>Справочно:</t>
  </si>
  <si>
    <t>7.</t>
  </si>
  <si>
    <t>Объем публичных обязательств</t>
  </si>
  <si>
    <t>Руководитель государственного бюджетного (автономного) учреждения (подразделения)</t>
  </si>
  <si>
    <t>_______________</t>
  </si>
  <si>
    <t xml:space="preserve"> (расшифровка подписи)</t>
  </si>
  <si>
    <t>Заместитель руководителя государственного бюджетного (автономного) учреждения (подразделения) по финансовым вопросам</t>
  </si>
  <si>
    <t>Главный бухгалтер государственного бюджетного (автономного) учреждения (подразделения)</t>
  </si>
  <si>
    <t>Исполнитель</t>
  </si>
  <si>
    <t xml:space="preserve">тел. </t>
  </si>
</sst>
</file>

<file path=xl/styles.xml><?xml version="1.0" encoding="utf-8"?>
<styleSheet xmlns="http://schemas.openxmlformats.org/spreadsheetml/2006/main">
  <fonts count="35"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bgColor theme="0"/>
      </patternFill>
    </fill>
    <fill>
      <patternFill patternType="lightGray"/>
    </fill>
    <fill>
      <patternFill patternType="lightGray">
        <bgColor rgb="FFFFFF00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1" applyNumberFormat="0" applyAlignment="0" applyProtection="0"/>
    <xf numFmtId="0" fontId="12" fillId="11" borderId="2" applyNumberFormat="0" applyAlignment="0" applyProtection="0"/>
    <xf numFmtId="0" fontId="13" fillId="11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2" borderId="7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7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9" fillId="0" borderId="0"/>
  </cellStyleXfs>
  <cellXfs count="187">
    <xf numFmtId="0" fontId="0" fillId="0" borderId="0" xfId="0"/>
    <xf numFmtId="0" fontId="4" fillId="0" borderId="0" xfId="0" applyNumberFormat="1" applyFont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right" vertical="center" wrapText="1"/>
    </xf>
    <xf numFmtId="0" fontId="4" fillId="0" borderId="0" xfId="0" applyNumberFormat="1" applyFont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Alignment="1" applyProtection="1">
      <alignment vertical="center"/>
    </xf>
    <xf numFmtId="0" fontId="2" fillId="0" borderId="10" xfId="0" applyNumberFormat="1" applyFont="1" applyBorder="1" applyAlignment="1" applyProtection="1">
      <alignment horizontal="left" vertical="top" wrapText="1"/>
    </xf>
    <xf numFmtId="0" fontId="1" fillId="0" borderId="0" xfId="0" applyNumberFormat="1" applyFont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left" vertical="top" wrapText="1"/>
    </xf>
    <xf numFmtId="0" fontId="6" fillId="0" borderId="1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Border="1" applyAlignment="1" applyProtection="1">
      <alignment horizontal="left" vertical="top"/>
    </xf>
    <xf numFmtId="0" fontId="5" fillId="0" borderId="10" xfId="0" applyNumberFormat="1" applyFont="1" applyBorder="1" applyAlignment="1" applyProtection="1">
      <alignment horizontal="left" vertical="top" wrapText="1"/>
      <protection locked="0"/>
    </xf>
    <xf numFmtId="1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top" wrapText="1"/>
    </xf>
    <xf numFmtId="49" fontId="1" fillId="0" borderId="0" xfId="0" applyNumberFormat="1" applyFont="1" applyAlignment="1" applyProtection="1">
      <alignment vertical="center" wrapText="1"/>
    </xf>
    <xf numFmtId="0" fontId="1" fillId="0" borderId="0" xfId="0" applyNumberFormat="1" applyFont="1" applyAlignment="1" applyProtection="1">
      <alignment horizontal="right" vertical="center" wrapText="1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Alignment="1" applyProtection="1">
      <alignment vertical="center" wrapText="1"/>
    </xf>
    <xf numFmtId="0" fontId="8" fillId="0" borderId="0" xfId="0" applyFont="1" applyBorder="1" applyAlignment="1">
      <alignment wrapText="1"/>
    </xf>
    <xf numFmtId="0" fontId="26" fillId="0" borderId="0" xfId="0" applyFont="1" applyAlignment="1" applyProtection="1">
      <alignment horizontal="center"/>
    </xf>
    <xf numFmtId="0" fontId="26" fillId="0" borderId="0" xfId="0" applyFont="1" applyProtection="1"/>
    <xf numFmtId="49" fontId="1" fillId="0" borderId="0" xfId="0" applyNumberFormat="1" applyFont="1" applyProtection="1"/>
    <xf numFmtId="0" fontId="26" fillId="0" borderId="0" xfId="0" applyFont="1" applyBorder="1" applyProtection="1"/>
    <xf numFmtId="49" fontId="1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6" fillId="0" borderId="0" xfId="0" applyNumberFormat="1" applyFont="1" applyProtection="1"/>
    <xf numFmtId="0" fontId="26" fillId="0" borderId="0" xfId="0" applyNumberFormat="1" applyFont="1" applyFill="1" applyBorder="1" applyProtection="1"/>
    <xf numFmtId="0" fontId="26" fillId="0" borderId="0" xfId="0" applyNumberFormat="1" applyFont="1" applyAlignment="1" applyProtection="1">
      <alignment horizontal="center"/>
    </xf>
    <xf numFmtId="0" fontId="26" fillId="0" borderId="0" xfId="0" applyNumberFormat="1" applyFont="1" applyAlignment="1" applyProtection="1">
      <alignment wrapText="1"/>
    </xf>
    <xf numFmtId="49" fontId="26" fillId="0" borderId="12" xfId="0" applyNumberFormat="1" applyFont="1" applyBorder="1" applyAlignment="1" applyProtection="1">
      <protection locked="0"/>
    </xf>
    <xf numFmtId="49" fontId="26" fillId="0" borderId="12" xfId="0" applyNumberFormat="1" applyFont="1" applyBorder="1" applyAlignment="1" applyProtection="1"/>
    <xf numFmtId="49" fontId="26" fillId="0" borderId="13" xfId="0" applyNumberFormat="1" applyFont="1" applyBorder="1" applyAlignment="1" applyProtection="1">
      <protection locked="0"/>
    </xf>
    <xf numFmtId="49" fontId="26" fillId="0" borderId="13" xfId="0" applyNumberFormat="1" applyFont="1" applyBorder="1" applyAlignment="1" applyProtection="1"/>
    <xf numFmtId="0" fontId="26" fillId="0" borderId="13" xfId="0" applyNumberFormat="1" applyFont="1" applyBorder="1" applyAlignment="1" applyProtection="1">
      <protection locked="0"/>
    </xf>
    <xf numFmtId="0" fontId="26" fillId="0" borderId="13" xfId="0" applyNumberFormat="1" applyFont="1" applyBorder="1" applyAlignment="1" applyProtection="1"/>
    <xf numFmtId="0" fontId="26" fillId="0" borderId="14" xfId="0" applyNumberFormat="1" applyFont="1" applyBorder="1" applyAlignment="1" applyProtection="1"/>
    <xf numFmtId="0" fontId="26" fillId="0" borderId="0" xfId="0" applyNumberFormat="1" applyFont="1" applyBorder="1" applyAlignment="1" applyProtection="1"/>
    <xf numFmtId="0" fontId="26" fillId="0" borderId="0" xfId="0" applyNumberFormat="1" applyFont="1" applyBorder="1" applyAlignment="1" applyProtection="1">
      <protection locked="0"/>
    </xf>
    <xf numFmtId="49" fontId="26" fillId="0" borderId="12" xfId="0" applyNumberFormat="1" applyFont="1" applyBorder="1" applyAlignment="1" applyProtection="1">
      <alignment horizontal="center"/>
      <protection locked="0"/>
    </xf>
    <xf numFmtId="49" fontId="26" fillId="0" borderId="0" xfId="0" applyNumberFormat="1" applyFont="1" applyProtection="1"/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26" fillId="0" borderId="13" xfId="0" applyNumberFormat="1" applyFont="1" applyBorder="1" applyAlignment="1" applyProtection="1">
      <alignment horizontal="right"/>
      <protection locked="0"/>
    </xf>
    <xf numFmtId="49" fontId="26" fillId="0" borderId="13" xfId="0" applyNumberFormat="1" applyFont="1" applyBorder="1" applyAlignment="1" applyProtection="1">
      <alignment horizontal="right"/>
      <protection locked="0"/>
    </xf>
    <xf numFmtId="49" fontId="26" fillId="0" borderId="12" xfId="0" applyNumberFormat="1" applyFont="1" applyBorder="1" applyAlignment="1" applyProtection="1">
      <alignment horizontal="right"/>
      <protection locked="0"/>
    </xf>
    <xf numFmtId="49" fontId="26" fillId="0" borderId="0" xfId="0" applyNumberFormat="1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6" fillId="0" borderId="10" xfId="0" applyFont="1" applyBorder="1" applyAlignment="1" applyProtection="1">
      <alignment horizontal="center"/>
    </xf>
    <xf numFmtId="0" fontId="30" fillId="0" borderId="10" xfId="25" applyFont="1" applyBorder="1" applyAlignment="1">
      <alignment horizontal="center" vertical="center"/>
    </xf>
    <xf numFmtId="0" fontId="31" fillId="0" borderId="10" xfId="25" applyFont="1" applyBorder="1" applyAlignment="1">
      <alignment horizontal="left" vertical="center"/>
    </xf>
    <xf numFmtId="4" fontId="3" fillId="18" borderId="10" xfId="0" applyNumberFormat="1" applyFont="1" applyFill="1" applyBorder="1" applyAlignment="1" applyProtection="1">
      <alignment horizontal="center"/>
    </xf>
    <xf numFmtId="0" fontId="8" fillId="0" borderId="10" xfId="25" applyFont="1" applyBorder="1"/>
    <xf numFmtId="0" fontId="8" fillId="0" borderId="10" xfId="25" applyFont="1" applyBorder="1" applyAlignment="1">
      <alignment horizontal="left" vertical="center"/>
    </xf>
    <xf numFmtId="0" fontId="1" fillId="0" borderId="10" xfId="0" applyNumberFormat="1" applyFont="1" applyFill="1" applyBorder="1" applyAlignment="1" applyProtection="1">
      <alignment horizontal="center"/>
    </xf>
    <xf numFmtId="0" fontId="8" fillId="0" borderId="10" xfId="25" applyFont="1" applyBorder="1" applyAlignment="1">
      <alignment horizontal="center" vertical="center"/>
    </xf>
    <xf numFmtId="49" fontId="8" fillId="0" borderId="10" xfId="25" applyNumberFormat="1" applyFont="1" applyBorder="1" applyAlignment="1">
      <alignment horizontal="left" vertical="center"/>
    </xf>
    <xf numFmtId="4" fontId="1" fillId="18" borderId="10" xfId="0" applyNumberFormat="1" applyFont="1" applyFill="1" applyBorder="1" applyAlignment="1" applyProtection="1">
      <alignment horizontal="center"/>
    </xf>
    <xf numFmtId="0" fontId="31" fillId="0" borderId="10" xfId="25" applyFont="1" applyBorder="1" applyAlignment="1">
      <alignment horizontal="center" vertical="center"/>
    </xf>
    <xf numFmtId="0" fontId="8" fillId="0" borderId="10" xfId="25" applyFont="1" applyBorder="1" applyAlignment="1">
      <alignment horizontal="left" vertical="center" wrapText="1"/>
    </xf>
    <xf numFmtId="0" fontId="8" fillId="0" borderId="10" xfId="25" applyFont="1" applyBorder="1" applyAlignment="1">
      <alignment vertical="center"/>
    </xf>
    <xf numFmtId="0" fontId="8" fillId="0" borderId="0" xfId="25" applyFont="1" applyProtection="1"/>
    <xf numFmtId="4" fontId="8" fillId="0" borderId="0" xfId="25" applyNumberFormat="1" applyFont="1" applyProtection="1"/>
    <xf numFmtId="0" fontId="31" fillId="0" borderId="0" xfId="25" applyFont="1" applyProtection="1"/>
    <xf numFmtId="0" fontId="8" fillId="0" borderId="0" xfId="25" applyFont="1" applyAlignment="1" applyProtection="1">
      <alignment horizontal="center" vertical="top"/>
    </xf>
    <xf numFmtId="0" fontId="8" fillId="0" borderId="0" xfId="25" applyFont="1" applyAlignment="1" applyProtection="1">
      <alignment horizontal="center" wrapText="1"/>
    </xf>
    <xf numFmtId="0" fontId="31" fillId="0" borderId="0" xfId="25" applyFont="1" applyAlignment="1" applyProtection="1">
      <alignment horizontal="center" wrapText="1"/>
    </xf>
    <xf numFmtId="0" fontId="8" fillId="0" borderId="0" xfId="25" applyFont="1" applyBorder="1" applyProtection="1"/>
    <xf numFmtId="0" fontId="32" fillId="0" borderId="0" xfId="25" applyFont="1" applyBorder="1" applyAlignment="1" applyProtection="1">
      <alignment vertical="justify"/>
    </xf>
    <xf numFmtId="0" fontId="32" fillId="0" borderId="0" xfId="25" applyFont="1" applyBorder="1" applyAlignment="1" applyProtection="1">
      <alignment horizontal="center" vertical="justify"/>
    </xf>
    <xf numFmtId="0" fontId="8" fillId="17" borderId="12" xfId="25" applyFont="1" applyFill="1" applyBorder="1" applyAlignment="1" applyProtection="1">
      <alignment vertical="center" wrapText="1"/>
    </xf>
    <xf numFmtId="0" fontId="8" fillId="17" borderId="18" xfId="25" applyFont="1" applyFill="1" applyBorder="1" applyAlignment="1" applyProtection="1">
      <alignment vertical="center" wrapText="1"/>
    </xf>
    <xf numFmtId="0" fontId="8" fillId="0" borderId="10" xfId="25" applyFont="1" applyFill="1" applyBorder="1" applyAlignment="1" applyProtection="1">
      <alignment horizontal="center" vertical="top" wrapText="1"/>
    </xf>
    <xf numFmtId="0" fontId="31" fillId="17" borderId="10" xfId="0" applyFont="1" applyFill="1" applyBorder="1" applyAlignment="1" applyProtection="1">
      <alignment horizontal="center" vertical="center" wrapText="1"/>
    </xf>
    <xf numFmtId="0" fontId="31" fillId="17" borderId="10" xfId="0" applyFont="1" applyFill="1" applyBorder="1" applyAlignment="1" applyProtection="1">
      <alignment horizontal="left" vertical="center" wrapText="1"/>
    </xf>
    <xf numFmtId="0" fontId="31" fillId="17" borderId="10" xfId="0" applyFont="1" applyFill="1" applyBorder="1" applyAlignment="1" applyProtection="1">
      <alignment horizontal="center" vertical="center"/>
    </xf>
    <xf numFmtId="4" fontId="31" fillId="18" borderId="10" xfId="0" applyNumberFormat="1" applyFont="1" applyFill="1" applyBorder="1" applyAlignment="1" applyProtection="1">
      <alignment horizontal="center" vertical="center"/>
    </xf>
    <xf numFmtId="4" fontId="8" fillId="18" borderId="10" xfId="0" applyNumberFormat="1" applyFont="1" applyFill="1" applyBorder="1" applyAlignment="1" applyProtection="1">
      <alignment horizontal="center" vertical="center"/>
    </xf>
    <xf numFmtId="4" fontId="8" fillId="17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4" fontId="8" fillId="0" borderId="10" xfId="0" applyNumberFormat="1" applyFont="1" applyFill="1" applyBorder="1" applyAlignment="1" applyProtection="1">
      <alignment horizontal="center" vertical="center"/>
    </xf>
    <xf numFmtId="0" fontId="8" fillId="17" borderId="10" xfId="0" applyFont="1" applyFill="1" applyBorder="1" applyAlignment="1" applyProtection="1">
      <alignment horizontal="left" vertical="center" wrapText="1"/>
    </xf>
    <xf numFmtId="0" fontId="8" fillId="17" borderId="10" xfId="0" applyFont="1" applyFill="1" applyBorder="1" applyAlignment="1" applyProtection="1">
      <alignment horizontal="center" vertical="center"/>
    </xf>
    <xf numFmtId="0" fontId="8" fillId="17" borderId="10" xfId="0" applyFont="1" applyFill="1" applyBorder="1" applyAlignment="1" applyProtection="1">
      <alignment horizontal="center" vertical="center" wrapText="1"/>
    </xf>
    <xf numFmtId="4" fontId="8" fillId="17" borderId="10" xfId="0" applyNumberFormat="1" applyFont="1" applyFill="1" applyBorder="1" applyAlignment="1" applyProtection="1">
      <alignment horizontal="center" vertical="center"/>
    </xf>
    <xf numFmtId="0" fontId="8" fillId="19" borderId="10" xfId="0" applyFont="1" applyFill="1" applyBorder="1" applyAlignment="1" applyProtection="1">
      <alignment horizontal="center" vertical="center" wrapText="1"/>
      <protection locked="0"/>
    </xf>
    <xf numFmtId="0" fontId="8" fillId="20" borderId="10" xfId="0" applyFont="1" applyFill="1" applyBorder="1" applyAlignment="1" applyProtection="1">
      <alignment horizontal="left" vertical="center" wrapText="1"/>
      <protection locked="0"/>
    </xf>
    <xf numFmtId="0" fontId="8" fillId="20" borderId="10" xfId="0" applyFont="1" applyFill="1" applyBorder="1" applyAlignment="1" applyProtection="1">
      <alignment horizontal="center" vertical="center"/>
    </xf>
    <xf numFmtId="0" fontId="8" fillId="19" borderId="10" xfId="0" applyFont="1" applyFill="1" applyBorder="1" applyAlignment="1" applyProtection="1">
      <alignment horizontal="center" vertical="center"/>
    </xf>
    <xf numFmtId="4" fontId="8" fillId="21" borderId="10" xfId="0" applyNumberFormat="1" applyFont="1" applyFill="1" applyBorder="1" applyAlignment="1" applyProtection="1">
      <alignment horizontal="center" vertical="center"/>
    </xf>
    <xf numFmtId="4" fontId="8" fillId="19" borderId="10" xfId="0" applyNumberFormat="1" applyFont="1" applyFill="1" applyBorder="1" applyAlignment="1" applyProtection="1">
      <alignment horizontal="center" vertical="center"/>
    </xf>
    <xf numFmtId="4" fontId="8" fillId="19" borderId="10" xfId="0" applyNumberFormat="1" applyFont="1" applyFill="1" applyBorder="1" applyAlignment="1" applyProtection="1">
      <alignment horizontal="center" vertical="center"/>
      <protection locked="0"/>
    </xf>
    <xf numFmtId="0" fontId="2" fillId="17" borderId="10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center"/>
    </xf>
    <xf numFmtId="4" fontId="8" fillId="18" borderId="21" xfId="0" applyNumberFormat="1" applyFont="1" applyFill="1" applyBorder="1" applyAlignment="1" applyProtection="1">
      <alignment horizontal="center" vertical="center"/>
    </xf>
    <xf numFmtId="4" fontId="8" fillId="0" borderId="21" xfId="0" applyNumberFormat="1" applyFont="1" applyFill="1" applyBorder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0" fontId="34" fillId="0" borderId="10" xfId="0" applyFont="1" applyFill="1" applyBorder="1" applyAlignment="1" applyProtection="1">
      <alignment horizontal="left" vertical="center" wrapText="1"/>
    </xf>
    <xf numFmtId="49" fontId="31" fillId="17" borderId="10" xfId="0" applyNumberFormat="1" applyFont="1" applyFill="1" applyBorder="1" applyAlignment="1" applyProtection="1">
      <alignment horizontal="center" vertical="center" wrapText="1"/>
    </xf>
    <xf numFmtId="49" fontId="31" fillId="0" borderId="0" xfId="25" applyNumberFormat="1" applyFont="1" applyFill="1" applyBorder="1" applyAlignment="1" applyProtection="1">
      <alignment horizontal="center" vertical="center" wrapText="1"/>
    </xf>
    <xf numFmtId="0" fontId="31" fillId="0" borderId="0" xfId="25" applyFont="1" applyFill="1" applyBorder="1" applyAlignment="1" applyProtection="1">
      <alignment horizontal="left" vertical="center" wrapText="1"/>
    </xf>
    <xf numFmtId="0" fontId="31" fillId="0" borderId="0" xfId="25" applyFont="1" applyFill="1" applyBorder="1" applyAlignment="1" applyProtection="1">
      <alignment horizontal="center" vertical="center"/>
    </xf>
    <xf numFmtId="4" fontId="31" fillId="0" borderId="0" xfId="25" applyNumberFormat="1" applyFont="1" applyFill="1" applyBorder="1" applyAlignment="1" applyProtection="1">
      <alignment horizontal="center" vertical="center"/>
    </xf>
    <xf numFmtId="4" fontId="31" fillId="0" borderId="0" xfId="25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Protection="1"/>
    <xf numFmtId="0" fontId="28" fillId="0" borderId="0" xfId="0" applyFont="1" applyProtection="1"/>
    <xf numFmtId="0" fontId="26" fillId="0" borderId="0" xfId="0" applyFont="1" applyAlignment="1" applyProtection="1">
      <alignment horizontal="left"/>
    </xf>
    <xf numFmtId="49" fontId="26" fillId="0" borderId="0" xfId="0" applyNumberFormat="1" applyFont="1" applyBorder="1" applyAlignment="1" applyProtection="1">
      <alignment horizontal="left"/>
      <protection locked="0"/>
    </xf>
    <xf numFmtId="0" fontId="2" fillId="16" borderId="0" xfId="0" applyFont="1" applyFill="1" applyAlignment="1">
      <alignment horizontal="left" wrapText="1"/>
    </xf>
    <xf numFmtId="4" fontId="8" fillId="0" borderId="12" xfId="0" applyNumberFormat="1" applyFont="1" applyBorder="1" applyAlignment="1" applyProtection="1">
      <alignment horizontal="center" wrapText="1"/>
    </xf>
    <xf numFmtId="4" fontId="8" fillId="17" borderId="12" xfId="0" applyNumberFormat="1" applyFont="1" applyFill="1" applyBorder="1" applyAlignment="1" applyProtection="1">
      <alignment horizontal="center" vertical="top" wrapText="1"/>
    </xf>
    <xf numFmtId="49" fontId="26" fillId="0" borderId="0" xfId="0" applyNumberFormat="1" applyFont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</xf>
    <xf numFmtId="49" fontId="1" fillId="0" borderId="16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left" vertical="center"/>
    </xf>
    <xf numFmtId="49" fontId="1" fillId="0" borderId="16" xfId="0" applyNumberFormat="1" applyFont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left" vertical="center" wrapText="1"/>
    </xf>
    <xf numFmtId="0" fontId="26" fillId="0" borderId="12" xfId="0" applyNumberFormat="1" applyFont="1" applyBorder="1" applyAlignment="1" applyProtection="1">
      <alignment horizontal="center" wrapText="1"/>
      <protection locked="0"/>
    </xf>
    <xf numFmtId="0" fontId="4" fillId="0" borderId="0" xfId="0" applyNumberFormat="1" applyFont="1" applyAlignment="1" applyProtection="1">
      <alignment horizontal="right" vertical="center" wrapText="1"/>
    </xf>
    <xf numFmtId="49" fontId="1" fillId="0" borderId="17" xfId="0" applyNumberFormat="1" applyFont="1" applyBorder="1" applyAlignment="1" applyProtection="1">
      <alignment horizontal="left" vertical="center"/>
    </xf>
    <xf numFmtId="49" fontId="1" fillId="0" borderId="12" xfId="0" applyNumberFormat="1" applyFont="1" applyBorder="1" applyAlignment="1" applyProtection="1">
      <alignment horizontal="left" vertical="center"/>
    </xf>
    <xf numFmtId="0" fontId="1" fillId="15" borderId="0" xfId="0" applyNumberFormat="1" applyFont="1" applyFill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/>
    </xf>
    <xf numFmtId="0" fontId="26" fillId="0" borderId="0" xfId="0" applyNumberFormat="1" applyFont="1" applyAlignment="1" applyProtection="1">
      <alignment horizontal="center"/>
      <protection locked="0"/>
    </xf>
    <xf numFmtId="0" fontId="26" fillId="0" borderId="12" xfId="0" applyFont="1" applyBorder="1" applyAlignment="1" applyProtection="1">
      <alignment horizontal="left" vertical="center"/>
    </xf>
    <xf numFmtId="0" fontId="26" fillId="0" borderId="18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top" wrapText="1"/>
    </xf>
    <xf numFmtId="49" fontId="1" fillId="0" borderId="13" xfId="0" applyNumberFormat="1" applyFont="1" applyBorder="1" applyAlignment="1" applyProtection="1">
      <alignment horizontal="center" vertical="top"/>
    </xf>
    <xf numFmtId="49" fontId="1" fillId="0" borderId="16" xfId="0" applyNumberFormat="1" applyFont="1" applyBorder="1" applyAlignment="1" applyProtection="1">
      <alignment horizontal="center" vertical="top"/>
    </xf>
    <xf numFmtId="49" fontId="1" fillId="0" borderId="15" xfId="0" applyNumberFormat="1" applyFont="1" applyBorder="1" applyAlignment="1" applyProtection="1">
      <alignment horizontal="left" vertical="center"/>
    </xf>
    <xf numFmtId="0" fontId="26" fillId="0" borderId="0" xfId="0" applyNumberFormat="1" applyFont="1" applyAlignment="1" applyProtection="1">
      <alignment horizontal="center" vertical="center" wrapText="1"/>
    </xf>
    <xf numFmtId="0" fontId="7" fillId="0" borderId="12" xfId="0" applyNumberFormat="1" applyFont="1" applyBorder="1" applyAlignment="1" applyProtection="1">
      <alignment horizontal="left" vertical="top" wrapText="1"/>
      <protection locked="0"/>
    </xf>
    <xf numFmtId="0" fontId="3" fillId="0" borderId="0" xfId="0" applyNumberFormat="1" applyFont="1" applyAlignment="1" applyProtection="1">
      <alignment horizontal="center"/>
    </xf>
    <xf numFmtId="0" fontId="26" fillId="0" borderId="12" xfId="0" applyNumberFormat="1" applyFont="1" applyBorder="1" applyAlignment="1" applyProtection="1">
      <alignment horizontal="center"/>
    </xf>
    <xf numFmtId="0" fontId="1" fillId="15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Border="1" applyAlignment="1" applyProtection="1">
      <alignment horizontal="left" vertical="top" wrapText="1"/>
    </xf>
    <xf numFmtId="49" fontId="26" fillId="0" borderId="12" xfId="0" applyNumberFormat="1" applyFont="1" applyBorder="1" applyAlignment="1" applyProtection="1">
      <alignment horizontal="center"/>
    </xf>
    <xf numFmtId="0" fontId="28" fillId="0" borderId="0" xfId="0" applyNumberFormat="1" applyFont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0" xfId="0" applyFont="1" applyAlignment="1" applyProtection="1">
      <alignment horizontal="left"/>
    </xf>
    <xf numFmtId="4" fontId="26" fillId="0" borderId="12" xfId="0" applyNumberFormat="1" applyFont="1" applyBorder="1" applyAlignment="1" applyProtection="1">
      <alignment horizontal="center"/>
      <protection locked="0"/>
    </xf>
    <xf numFmtId="0" fontId="26" fillId="0" borderId="14" xfId="0" applyFont="1" applyBorder="1" applyAlignment="1" applyProtection="1">
      <alignment horizontal="center"/>
    </xf>
    <xf numFmtId="0" fontId="8" fillId="0" borderId="21" xfId="18" applyFont="1" applyFill="1" applyBorder="1" applyAlignment="1" applyProtection="1">
      <alignment horizontal="center" vertical="center" wrapText="1"/>
    </xf>
    <xf numFmtId="0" fontId="8" fillId="0" borderId="22" xfId="18" applyFont="1" applyFill="1" applyBorder="1" applyAlignment="1" applyProtection="1">
      <alignment horizontal="center" vertical="center" wrapText="1"/>
    </xf>
    <xf numFmtId="0" fontId="8" fillId="0" borderId="11" xfId="18" applyFont="1" applyFill="1" applyBorder="1" applyAlignment="1" applyProtection="1">
      <alignment horizontal="center" vertical="center" wrapText="1"/>
    </xf>
    <xf numFmtId="0" fontId="8" fillId="17" borderId="16" xfId="25" applyFont="1" applyFill="1" applyBorder="1" applyAlignment="1" applyProtection="1">
      <alignment horizontal="center" vertical="top" wrapText="1"/>
    </xf>
    <xf numFmtId="0" fontId="8" fillId="0" borderId="10" xfId="25" applyFont="1" applyFill="1" applyBorder="1" applyAlignment="1" applyProtection="1">
      <alignment horizontal="center" vertical="top" wrapText="1"/>
    </xf>
    <xf numFmtId="0" fontId="31" fillId="0" borderId="0" xfId="25" applyFont="1" applyBorder="1" applyAlignment="1" applyProtection="1">
      <alignment horizontal="center" vertical="center" wrapText="1"/>
    </xf>
    <xf numFmtId="0" fontId="32" fillId="0" borderId="0" xfId="25" applyFont="1" applyBorder="1" applyAlignment="1" applyProtection="1">
      <alignment horizontal="center" vertical="justify"/>
    </xf>
    <xf numFmtId="0" fontId="8" fillId="17" borderId="10" xfId="25" applyFont="1" applyFill="1" applyBorder="1" applyAlignment="1" applyProtection="1">
      <alignment horizontal="center" vertical="center" wrapText="1"/>
    </xf>
    <xf numFmtId="0" fontId="2" fillId="17" borderId="10" xfId="25" applyFont="1" applyFill="1" applyBorder="1" applyAlignment="1" applyProtection="1">
      <alignment horizontal="center" vertical="center" wrapText="1"/>
    </xf>
    <xf numFmtId="0" fontId="8" fillId="0" borderId="19" xfId="25" applyFont="1" applyBorder="1" applyAlignment="1" applyProtection="1">
      <alignment horizontal="center" vertical="center" wrapText="1"/>
    </xf>
    <xf numFmtId="0" fontId="8" fillId="0" borderId="20" xfId="25" applyFont="1" applyBorder="1" applyAlignment="1" applyProtection="1">
      <alignment horizontal="center" vertical="center" wrapText="1"/>
    </xf>
    <xf numFmtId="0" fontId="8" fillId="0" borderId="17" xfId="25" applyFont="1" applyBorder="1" applyAlignment="1" applyProtection="1">
      <alignment horizontal="center" vertical="center" wrapText="1"/>
    </xf>
    <xf numFmtId="0" fontId="2" fillId="17" borderId="15" xfId="25" applyFont="1" applyFill="1" applyBorder="1" applyAlignment="1" applyProtection="1">
      <alignment horizontal="center" vertical="center" wrapText="1"/>
    </xf>
    <xf numFmtId="0" fontId="2" fillId="17" borderId="13" xfId="25" applyFont="1" applyFill="1" applyBorder="1" applyAlignment="1" applyProtection="1">
      <alignment horizontal="center" vertical="center" wrapText="1"/>
    </xf>
    <xf numFmtId="0" fontId="2" fillId="17" borderId="16" xfId="25" applyFont="1" applyFill="1" applyBorder="1" applyAlignment="1" applyProtection="1">
      <alignment horizontal="center" vertical="center" wrapText="1"/>
    </xf>
    <xf numFmtId="0" fontId="8" fillId="0" borderId="21" xfId="25" applyFont="1" applyBorder="1" applyAlignment="1" applyProtection="1">
      <alignment horizontal="center" vertical="center" wrapText="1"/>
    </xf>
    <xf numFmtId="0" fontId="8" fillId="0" borderId="22" xfId="25" applyFont="1" applyBorder="1" applyAlignment="1" applyProtection="1">
      <alignment horizontal="center" vertical="center" wrapText="1"/>
    </xf>
    <xf numFmtId="0" fontId="8" fillId="0" borderId="11" xfId="25" applyFont="1" applyBorder="1" applyAlignment="1" applyProtection="1">
      <alignment horizontal="center" vertic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3" xfId="25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238125</xdr:colOff>
      <xdr:row>215</xdr:row>
      <xdr:rowOff>171450</xdr:rowOff>
    </xdr:from>
    <xdr:to>
      <xdr:col>18</xdr:col>
      <xdr:colOff>180975</xdr:colOff>
      <xdr:row>218</xdr:row>
      <xdr:rowOff>19050</xdr:rowOff>
    </xdr:to>
    <xdr:sp macro="" textlink="">
      <xdr:nvSpPr>
        <xdr:cNvPr id="152247" name="Text Box 151223" hidden="1"/>
        <xdr:cNvSpPr txBox="1">
          <a:spLocks noChangeArrowheads="1"/>
        </xdr:cNvSpPr>
      </xdr:nvSpPr>
      <xdr:spPr bwMode="auto">
        <a:xfrm>
          <a:off x="12334875" y="42367200"/>
          <a:ext cx="1162050" cy="419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H54"/>
  <sheetViews>
    <sheetView tabSelected="1" workbookViewId="0">
      <selection sqref="A1:C1"/>
    </sheetView>
  </sheetViews>
  <sheetFormatPr defaultRowHeight="15"/>
  <cols>
    <col min="1" max="1" width="8.42578125" style="27" customWidth="1"/>
    <col min="2" max="2" width="25" style="27" customWidth="1"/>
    <col min="3" max="3" width="16.5703125" style="27" customWidth="1"/>
    <col min="4" max="4" width="6.7109375" style="27" customWidth="1"/>
    <col min="5" max="6" width="8.42578125" style="46" customWidth="1"/>
    <col min="7" max="7" width="17.28515625" style="27" customWidth="1"/>
    <col min="8" max="8" width="17.42578125" style="27" customWidth="1"/>
    <col min="9" max="16384" width="9.140625" style="27"/>
  </cols>
  <sheetData>
    <row r="1" spans="1:8">
      <c r="A1" s="148" t="s">
        <v>1</v>
      </c>
      <c r="B1" s="148"/>
      <c r="C1" s="148"/>
      <c r="D1" s="26"/>
      <c r="E1" s="127"/>
      <c r="F1" s="127"/>
      <c r="G1" s="127"/>
      <c r="H1" s="127"/>
    </row>
    <row r="2" spans="1:8" ht="27.75" customHeight="1">
      <c r="E2" s="153" t="s">
        <v>33</v>
      </c>
      <c r="F2" s="154"/>
      <c r="G2" s="154"/>
      <c r="H2" s="155"/>
    </row>
    <row r="3" spans="1:8" ht="28.5" customHeight="1">
      <c r="A3" s="150"/>
      <c r="B3" s="150"/>
      <c r="C3" s="150"/>
      <c r="D3" s="26"/>
      <c r="E3" s="128" t="s">
        <v>34</v>
      </c>
      <c r="F3" s="129"/>
      <c r="G3" s="129"/>
      <c r="H3" s="130"/>
    </row>
    <row r="4" spans="1:8">
      <c r="A4" s="144" t="s">
        <v>16</v>
      </c>
      <c r="B4" s="144"/>
      <c r="C4" s="144"/>
      <c r="D4" s="28"/>
      <c r="E4" s="156" t="s">
        <v>35</v>
      </c>
      <c r="F4" s="131"/>
      <c r="G4" s="131" t="s">
        <v>39</v>
      </c>
      <c r="H4" s="132"/>
    </row>
    <row r="5" spans="1:8" ht="22.5" customHeight="1">
      <c r="A5" s="150"/>
      <c r="B5" s="150"/>
      <c r="C5" s="150"/>
      <c r="D5" s="29"/>
      <c r="E5" s="156" t="s">
        <v>36</v>
      </c>
      <c r="F5" s="131"/>
      <c r="G5" s="131" t="s">
        <v>38</v>
      </c>
      <c r="H5" s="132"/>
    </row>
    <row r="6" spans="1:8">
      <c r="A6" s="30" t="s">
        <v>2</v>
      </c>
      <c r="B6" s="151" t="s">
        <v>3</v>
      </c>
      <c r="C6" s="151"/>
      <c r="D6" s="151"/>
      <c r="E6" s="141" t="s">
        <v>37</v>
      </c>
      <c r="F6" s="142"/>
      <c r="G6" s="146" t="s">
        <v>40</v>
      </c>
      <c r="H6" s="147"/>
    </row>
    <row r="7" spans="1:8">
      <c r="A7" s="30"/>
      <c r="B7" s="31"/>
      <c r="C7" s="31"/>
      <c r="D7" s="31"/>
      <c r="E7" s="30"/>
      <c r="F7" s="30"/>
      <c r="G7" s="31"/>
      <c r="H7" s="31"/>
    </row>
    <row r="8" spans="1:8">
      <c r="A8" s="152" t="s">
        <v>29</v>
      </c>
      <c r="B8" s="152"/>
      <c r="C8" s="31"/>
      <c r="D8" s="31"/>
      <c r="E8" s="49"/>
      <c r="F8" s="49"/>
      <c r="G8" s="49"/>
      <c r="H8" s="31"/>
    </row>
    <row r="9" spans="1:8">
      <c r="A9" s="47"/>
      <c r="B9" s="47"/>
      <c r="C9" s="31"/>
      <c r="D9" s="31"/>
      <c r="E9" s="48"/>
      <c r="F9" s="48"/>
      <c r="G9" s="48"/>
      <c r="H9" s="31"/>
    </row>
    <row r="11" spans="1:8" s="32" customFormat="1" ht="15.75" customHeight="1">
      <c r="B11" s="140" t="s">
        <v>28</v>
      </c>
      <c r="C11" s="140"/>
      <c r="D11" s="140"/>
      <c r="E11" s="140"/>
      <c r="F11" s="140"/>
      <c r="G11" s="24"/>
      <c r="H11" s="24"/>
    </row>
    <row r="12" spans="1:8" s="32" customFormat="1" ht="15.75">
      <c r="B12" s="2"/>
      <c r="C12" s="2" t="s">
        <v>22</v>
      </c>
      <c r="D12" s="149">
        <v>2019</v>
      </c>
      <c r="E12" s="149"/>
      <c r="F12" s="149"/>
      <c r="G12" s="3" t="s">
        <v>23</v>
      </c>
    </row>
    <row r="13" spans="1:8" s="32" customFormat="1" ht="15.75" customHeight="1">
      <c r="B13" s="2"/>
      <c r="C13" s="1"/>
      <c r="D13" s="1"/>
      <c r="E13" s="1"/>
      <c r="F13" s="1"/>
      <c r="G13" s="1"/>
      <c r="H13" s="3"/>
    </row>
    <row r="14" spans="1:8" s="32" customFormat="1" ht="15.75" customHeight="1">
      <c r="B14" s="23"/>
      <c r="C14" s="135" t="s">
        <v>51</v>
      </c>
      <c r="D14" s="135"/>
      <c r="E14" s="135"/>
      <c r="F14" s="135"/>
      <c r="G14" s="3"/>
      <c r="H14" s="3"/>
    </row>
    <row r="15" spans="1:8" s="32" customFormat="1">
      <c r="B15" s="33"/>
      <c r="C15" s="33"/>
      <c r="D15" s="33"/>
      <c r="E15" s="33"/>
      <c r="F15" s="33"/>
      <c r="H15" s="34" t="s">
        <v>4</v>
      </c>
    </row>
    <row r="16" spans="1:8" s="32" customFormat="1">
      <c r="B16" s="4"/>
      <c r="C16" s="4"/>
      <c r="D16" s="4"/>
      <c r="E16" s="4"/>
      <c r="F16" s="4"/>
      <c r="G16" s="4" t="s">
        <v>5</v>
      </c>
      <c r="H16" s="18"/>
    </row>
    <row r="17" spans="1:8" s="32" customFormat="1">
      <c r="C17" s="5"/>
      <c r="D17" s="5"/>
      <c r="E17" s="6"/>
      <c r="F17" s="6"/>
      <c r="G17" s="7" t="s">
        <v>6</v>
      </c>
      <c r="H17" s="19">
        <v>43615</v>
      </c>
    </row>
    <row r="18" spans="1:8" s="32" customFormat="1">
      <c r="B18" s="33"/>
      <c r="C18" s="33"/>
      <c r="D18" s="33"/>
      <c r="E18" s="33"/>
      <c r="F18" s="33"/>
      <c r="G18" s="9"/>
      <c r="H18" s="10"/>
    </row>
    <row r="19" spans="1:8" s="35" customFormat="1">
      <c r="A19" s="133" t="s">
        <v>18</v>
      </c>
      <c r="B19" s="133"/>
      <c r="C19" s="157" t="s">
        <v>41</v>
      </c>
      <c r="D19" s="157"/>
      <c r="E19" s="157"/>
      <c r="F19" s="157"/>
      <c r="G19" s="21" t="s">
        <v>7</v>
      </c>
      <c r="H19" s="20" t="s">
        <v>43</v>
      </c>
    </row>
    <row r="20" spans="1:8" s="32" customFormat="1" ht="13.5" customHeight="1">
      <c r="A20" s="133" t="s">
        <v>20</v>
      </c>
      <c r="B20" s="133"/>
      <c r="C20" s="157"/>
      <c r="D20" s="157"/>
      <c r="E20" s="157"/>
      <c r="F20" s="157"/>
      <c r="G20" s="22"/>
      <c r="H20" s="12"/>
    </row>
    <row r="21" spans="1:8" s="32" customFormat="1">
      <c r="A21" s="133" t="s">
        <v>19</v>
      </c>
      <c r="B21" s="133"/>
      <c r="C21" s="157"/>
      <c r="D21" s="157"/>
      <c r="E21" s="157"/>
      <c r="F21" s="157"/>
      <c r="G21" s="22"/>
      <c r="H21" s="13"/>
    </row>
    <row r="22" spans="1:8" s="32" customFormat="1" ht="26.25" customHeight="1">
      <c r="A22" s="134" t="s">
        <v>9</v>
      </c>
      <c r="B22" s="134"/>
      <c r="C22" s="145" t="s">
        <v>44</v>
      </c>
      <c r="D22" s="145"/>
      <c r="E22" s="137">
        <v>773301001</v>
      </c>
      <c r="F22" s="137"/>
      <c r="G22" s="11"/>
      <c r="H22" s="13"/>
    </row>
    <row r="23" spans="1:8" s="32" customFormat="1">
      <c r="A23" s="134" t="s">
        <v>10</v>
      </c>
      <c r="B23" s="134"/>
      <c r="E23" s="14"/>
      <c r="F23" s="14"/>
      <c r="G23" s="15" t="s">
        <v>8</v>
      </c>
      <c r="H23" s="16">
        <v>383</v>
      </c>
    </row>
    <row r="24" spans="1:8" s="32" customFormat="1">
      <c r="A24" s="14"/>
      <c r="E24" s="14"/>
      <c r="F24" s="14"/>
      <c r="G24" s="11"/>
      <c r="H24" s="8"/>
    </row>
    <row r="25" spans="1:8" s="32" customFormat="1">
      <c r="A25" s="14" t="s">
        <v>11</v>
      </c>
      <c r="C25" s="52" t="s">
        <v>49</v>
      </c>
      <c r="D25" s="36"/>
      <c r="E25" s="36"/>
      <c r="F25" s="37"/>
      <c r="G25" s="36"/>
      <c r="H25" s="36"/>
    </row>
    <row r="26" spans="1:8" s="32" customFormat="1">
      <c r="A26" s="14" t="s">
        <v>12</v>
      </c>
      <c r="C26" s="51" t="s">
        <v>50</v>
      </c>
      <c r="D26" s="38"/>
      <c r="E26" s="38"/>
      <c r="F26" s="39"/>
      <c r="G26" s="38"/>
      <c r="H26" s="38"/>
    </row>
    <row r="27" spans="1:8" s="32" customFormat="1">
      <c r="A27" s="17" t="s">
        <v>25</v>
      </c>
      <c r="C27" s="50">
        <v>45369000</v>
      </c>
      <c r="D27" s="40"/>
      <c r="E27" s="40"/>
      <c r="F27" s="41"/>
      <c r="G27" s="40"/>
      <c r="H27" s="40"/>
    </row>
    <row r="28" spans="1:8" s="32" customFormat="1">
      <c r="A28" s="138" t="s">
        <v>15</v>
      </c>
      <c r="B28" s="138"/>
      <c r="C28" s="42"/>
      <c r="D28" s="42"/>
      <c r="E28" s="42"/>
      <c r="F28" s="42"/>
      <c r="G28" s="42"/>
      <c r="H28" s="42"/>
    </row>
    <row r="29" spans="1:8" s="32" customFormat="1">
      <c r="A29" s="138"/>
      <c r="B29" s="138"/>
      <c r="C29" s="43"/>
      <c r="D29" s="43"/>
      <c r="E29" s="43"/>
      <c r="F29" s="43"/>
      <c r="G29" s="43"/>
      <c r="H29" s="43"/>
    </row>
    <row r="30" spans="1:8" s="32" customFormat="1">
      <c r="A30" s="138"/>
      <c r="B30" s="138"/>
      <c r="C30" s="160" t="s">
        <v>17</v>
      </c>
      <c r="D30" s="160"/>
      <c r="E30" s="160"/>
      <c r="F30" s="160"/>
      <c r="G30" s="160"/>
      <c r="H30" s="160"/>
    </row>
    <row r="31" spans="1:8" s="32" customFormat="1">
      <c r="A31" s="17"/>
      <c r="E31" s="17"/>
      <c r="F31" s="17"/>
      <c r="G31" s="11"/>
      <c r="H31" s="8"/>
    </row>
    <row r="32" spans="1:8" s="32" customFormat="1">
      <c r="A32" s="136" t="s">
        <v>13</v>
      </c>
      <c r="B32" s="136"/>
      <c r="C32" s="139" t="s">
        <v>42</v>
      </c>
      <c r="D32" s="139"/>
      <c r="E32" s="139"/>
      <c r="F32" s="139"/>
      <c r="G32" s="139"/>
      <c r="H32" s="139"/>
    </row>
    <row r="33" spans="1:8" s="32" customFormat="1" ht="12" customHeight="1">
      <c r="A33" s="162" t="s">
        <v>21</v>
      </c>
      <c r="B33" s="162"/>
      <c r="E33" s="17"/>
      <c r="F33" s="17"/>
      <c r="G33" s="11"/>
      <c r="H33" s="8"/>
    </row>
    <row r="34" spans="1:8" s="32" customFormat="1">
      <c r="A34" s="162"/>
      <c r="B34" s="162"/>
      <c r="C34" s="139" t="s">
        <v>42</v>
      </c>
      <c r="D34" s="139"/>
      <c r="E34" s="139"/>
      <c r="F34" s="139"/>
      <c r="G34" s="139"/>
      <c r="H34" s="139"/>
    </row>
    <row r="35" spans="1:8" s="32" customFormat="1" ht="22.5" customHeight="1">
      <c r="A35" s="162"/>
      <c r="B35" s="162"/>
      <c r="C35" s="44"/>
      <c r="D35" s="44"/>
      <c r="E35" s="44"/>
      <c r="F35" s="43"/>
      <c r="G35" s="44"/>
      <c r="H35" s="44"/>
    </row>
    <row r="36" spans="1:8" s="32" customFormat="1">
      <c r="A36" s="17"/>
      <c r="E36" s="17"/>
      <c r="F36" s="17"/>
      <c r="G36" s="11"/>
      <c r="H36" s="8"/>
    </row>
    <row r="37" spans="1:8" s="32" customFormat="1">
      <c r="A37" s="136" t="s">
        <v>14</v>
      </c>
      <c r="B37" s="136"/>
      <c r="C37" s="45" t="s">
        <v>48</v>
      </c>
      <c r="D37" s="163" t="s">
        <v>24</v>
      </c>
      <c r="E37" s="163"/>
      <c r="F37" s="163"/>
      <c r="G37" s="45" t="s">
        <v>52</v>
      </c>
      <c r="H37" s="45"/>
    </row>
    <row r="38" spans="1:8" s="32" customFormat="1"/>
    <row r="39" spans="1:8" s="32" customFormat="1">
      <c r="B39" s="159" t="s">
        <v>0</v>
      </c>
      <c r="C39" s="159"/>
      <c r="D39" s="159"/>
      <c r="E39" s="159"/>
      <c r="F39" s="159"/>
      <c r="G39" s="159"/>
      <c r="H39" s="159"/>
    </row>
    <row r="40" spans="1:8" s="32" customFormat="1"/>
    <row r="41" spans="1:8" s="32" customFormat="1">
      <c r="B41" s="161" t="s">
        <v>27</v>
      </c>
      <c r="C41" s="161"/>
      <c r="D41" s="161"/>
      <c r="E41" s="161"/>
      <c r="F41" s="161"/>
      <c r="G41" s="161"/>
      <c r="H41" s="161"/>
    </row>
    <row r="42" spans="1:8" s="32" customFormat="1" ht="22.5" customHeight="1">
      <c r="B42" s="158" t="s">
        <v>45</v>
      </c>
      <c r="C42" s="158"/>
      <c r="D42" s="158"/>
      <c r="E42" s="158"/>
      <c r="F42" s="158"/>
      <c r="G42" s="158"/>
      <c r="H42" s="158"/>
    </row>
    <row r="43" spans="1:8" s="32" customFormat="1"/>
    <row r="44" spans="1:8" s="32" customFormat="1">
      <c r="B44" s="161" t="s">
        <v>26</v>
      </c>
      <c r="C44" s="161"/>
      <c r="D44" s="161"/>
      <c r="E44" s="161"/>
      <c r="F44" s="161"/>
      <c r="G44" s="161"/>
      <c r="H44" s="161"/>
    </row>
    <row r="45" spans="1:8" s="32" customFormat="1" ht="22.5" customHeight="1">
      <c r="B45" s="158" t="s">
        <v>46</v>
      </c>
      <c r="C45" s="158"/>
      <c r="D45" s="158"/>
      <c r="E45" s="158"/>
      <c r="F45" s="158"/>
      <c r="G45" s="158"/>
      <c r="H45" s="158"/>
    </row>
    <row r="46" spans="1:8" s="32" customFormat="1"/>
    <row r="47" spans="1:8" s="32" customFormat="1" ht="30" customHeight="1">
      <c r="B47" s="143" t="s">
        <v>30</v>
      </c>
      <c r="C47" s="143"/>
      <c r="D47" s="143"/>
      <c r="E47" s="143"/>
      <c r="F47" s="143"/>
      <c r="G47" s="143"/>
      <c r="H47" s="143"/>
    </row>
    <row r="48" spans="1:8" s="32" customFormat="1">
      <c r="B48" s="158" t="s">
        <v>47</v>
      </c>
      <c r="C48" s="158"/>
      <c r="D48" s="158"/>
      <c r="E48" s="158"/>
      <c r="F48" s="158"/>
      <c r="G48" s="158"/>
      <c r="H48" s="158"/>
    </row>
    <row r="50" spans="1:8">
      <c r="B50" s="143" t="s">
        <v>31</v>
      </c>
      <c r="C50" s="143"/>
      <c r="D50" s="143"/>
      <c r="E50" s="143"/>
      <c r="F50" s="143"/>
      <c r="G50" s="143"/>
      <c r="H50" s="143"/>
    </row>
    <row r="51" spans="1:8">
      <c r="A51" s="29"/>
      <c r="B51" s="125">
        <v>0</v>
      </c>
      <c r="C51" s="125"/>
      <c r="D51" s="125"/>
      <c r="E51" s="125"/>
      <c r="F51" s="125"/>
      <c r="G51" s="125"/>
      <c r="H51" s="125"/>
    </row>
    <row r="52" spans="1:8">
      <c r="A52" s="29"/>
      <c r="B52" s="25"/>
      <c r="C52" s="25"/>
      <c r="D52" s="25"/>
      <c r="E52" s="25"/>
      <c r="F52" s="25"/>
      <c r="G52" s="25"/>
      <c r="H52" s="25"/>
    </row>
    <row r="53" spans="1:8" ht="31.5" customHeight="1">
      <c r="B53" s="124" t="s">
        <v>32</v>
      </c>
      <c r="C53" s="124"/>
      <c r="D53" s="124"/>
      <c r="E53" s="124"/>
      <c r="F53" s="124"/>
      <c r="G53" s="124"/>
      <c r="H53" s="124"/>
    </row>
    <row r="54" spans="1:8">
      <c r="B54" s="126">
        <v>0</v>
      </c>
      <c r="C54" s="126"/>
      <c r="D54" s="126"/>
      <c r="E54" s="126"/>
      <c r="F54" s="126"/>
      <c r="G54" s="126"/>
      <c r="H54" s="126"/>
    </row>
  </sheetData>
  <mergeCells count="45">
    <mergeCell ref="B41:H41"/>
    <mergeCell ref="A33:B35"/>
    <mergeCell ref="D37:F37"/>
    <mergeCell ref="A1:C1"/>
    <mergeCell ref="D12:F12"/>
    <mergeCell ref="A5:C5"/>
    <mergeCell ref="B6:D6"/>
    <mergeCell ref="A8:B8"/>
    <mergeCell ref="E2:H2"/>
    <mergeCell ref="E4:F4"/>
    <mergeCell ref="A3:C3"/>
    <mergeCell ref="G4:H4"/>
    <mergeCell ref="E5:F5"/>
    <mergeCell ref="A19:B19"/>
    <mergeCell ref="B11:F11"/>
    <mergeCell ref="E6:F6"/>
    <mergeCell ref="B50:H50"/>
    <mergeCell ref="A4:C4"/>
    <mergeCell ref="C22:D22"/>
    <mergeCell ref="G6:H6"/>
    <mergeCell ref="C19:F21"/>
    <mergeCell ref="B48:H48"/>
    <mergeCell ref="B39:H39"/>
    <mergeCell ref="B45:H45"/>
    <mergeCell ref="C30:H30"/>
    <mergeCell ref="A32:B32"/>
    <mergeCell ref="B47:H47"/>
    <mergeCell ref="B42:H42"/>
    <mergeCell ref="B44:H44"/>
    <mergeCell ref="B53:H53"/>
    <mergeCell ref="B51:H51"/>
    <mergeCell ref="B54:H54"/>
    <mergeCell ref="E1:H1"/>
    <mergeCell ref="E3:H3"/>
    <mergeCell ref="G5:H5"/>
    <mergeCell ref="A21:B21"/>
    <mergeCell ref="A22:B22"/>
    <mergeCell ref="C14:F14"/>
    <mergeCell ref="A37:B37"/>
    <mergeCell ref="E22:F22"/>
    <mergeCell ref="A20:B20"/>
    <mergeCell ref="A28:B30"/>
    <mergeCell ref="C32:H32"/>
    <mergeCell ref="C34:H34"/>
    <mergeCell ref="A23:B23"/>
  </mergeCells>
  <phoneticPr fontId="0" type="noConversion"/>
  <pageMargins left="0.70866141732283472" right="0.39370078740157483" top="0.74803149606299213" bottom="0.74803149606299213" header="0.31496062992125984" footer="0.31496062992125984"/>
  <pageSetup paperSize="9" fitToHeight="0" orientation="landscape" r:id="rId1"/>
  <headerFooter scaleWithDoc="0"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F11" sqref="F11"/>
    </sheetView>
  </sheetViews>
  <sheetFormatPr defaultRowHeight="15"/>
  <cols>
    <col min="1" max="1" width="27.5703125" customWidth="1"/>
    <col min="2" max="2" width="42.7109375" customWidth="1"/>
    <col min="3" max="3" width="33.85546875" customWidth="1"/>
  </cols>
  <sheetData>
    <row r="1" spans="1:3">
      <c r="A1" s="164" t="s">
        <v>53</v>
      </c>
      <c r="B1" s="164"/>
      <c r="C1" s="164"/>
    </row>
    <row r="2" spans="1:3">
      <c r="A2" s="27"/>
      <c r="B2" s="27"/>
      <c r="C2" s="27"/>
    </row>
    <row r="3" spans="1:3">
      <c r="A3" s="55" t="s">
        <v>54</v>
      </c>
      <c r="B3" s="55" t="s">
        <v>55</v>
      </c>
      <c r="C3" s="55" t="s">
        <v>56</v>
      </c>
    </row>
    <row r="4" spans="1:3">
      <c r="A4" s="56" t="s">
        <v>57</v>
      </c>
      <c r="B4" s="57" t="s">
        <v>58</v>
      </c>
      <c r="C4" s="58">
        <v>15416419.91</v>
      </c>
    </row>
    <row r="5" spans="1:3">
      <c r="A5" s="59"/>
      <c r="B5" s="60" t="s">
        <v>59</v>
      </c>
      <c r="C5" s="61" t="s">
        <v>60</v>
      </c>
    </row>
    <row r="6" spans="1:3">
      <c r="A6" s="62" t="s">
        <v>61</v>
      </c>
      <c r="B6" s="63" t="s">
        <v>62</v>
      </c>
      <c r="C6" s="64">
        <v>17941520</v>
      </c>
    </row>
    <row r="7" spans="1:3">
      <c r="A7" s="62"/>
      <c r="B7" s="63" t="s">
        <v>63</v>
      </c>
      <c r="C7" s="61" t="s">
        <v>60</v>
      </c>
    </row>
    <row r="8" spans="1:3">
      <c r="A8" s="62" t="s">
        <v>64</v>
      </c>
      <c r="B8" s="63" t="s">
        <v>65</v>
      </c>
      <c r="C8" s="64">
        <v>14337011.82</v>
      </c>
    </row>
    <row r="9" spans="1:3">
      <c r="A9" s="62" t="s">
        <v>66</v>
      </c>
      <c r="B9" s="63" t="s">
        <v>67</v>
      </c>
      <c r="C9" s="64">
        <v>3828449.99</v>
      </c>
    </row>
    <row r="10" spans="1:3">
      <c r="A10" s="62"/>
      <c r="B10" s="63" t="s">
        <v>63</v>
      </c>
      <c r="C10" s="61" t="s">
        <v>60</v>
      </c>
    </row>
    <row r="11" spans="1:3">
      <c r="A11" s="62" t="s">
        <v>68</v>
      </c>
      <c r="B11" s="63" t="s">
        <v>65</v>
      </c>
      <c r="C11" s="64">
        <v>454067.08</v>
      </c>
    </row>
    <row r="12" spans="1:3">
      <c r="A12" s="65" t="s">
        <v>69</v>
      </c>
      <c r="B12" s="57" t="s">
        <v>70</v>
      </c>
      <c r="C12" s="58">
        <v>1828595.59</v>
      </c>
    </row>
    <row r="13" spans="1:3">
      <c r="A13" s="62"/>
      <c r="B13" s="60" t="s">
        <v>59</v>
      </c>
      <c r="C13" s="61" t="s">
        <v>60</v>
      </c>
    </row>
    <row r="14" spans="1:3">
      <c r="A14" s="62" t="s">
        <v>71</v>
      </c>
      <c r="B14" s="60" t="s">
        <v>72</v>
      </c>
      <c r="C14" s="64">
        <v>1693588.07</v>
      </c>
    </row>
    <row r="15" spans="1:3">
      <c r="A15" s="62"/>
      <c r="B15" s="63" t="s">
        <v>63</v>
      </c>
      <c r="C15" s="61" t="s">
        <v>60</v>
      </c>
    </row>
    <row r="16" spans="1:3">
      <c r="A16" s="62" t="s">
        <v>73</v>
      </c>
      <c r="B16" s="60" t="s">
        <v>74</v>
      </c>
      <c r="C16" s="64">
        <v>1693588.07</v>
      </c>
    </row>
    <row r="17" spans="1:3" ht="45">
      <c r="A17" s="62" t="s">
        <v>75</v>
      </c>
      <c r="B17" s="66" t="s">
        <v>76</v>
      </c>
      <c r="C17" s="64">
        <v>0</v>
      </c>
    </row>
    <row r="18" spans="1:3">
      <c r="A18" s="62" t="s">
        <v>77</v>
      </c>
      <c r="B18" s="66" t="s">
        <v>78</v>
      </c>
      <c r="C18" s="64">
        <v>0</v>
      </c>
    </row>
    <row r="19" spans="1:3">
      <c r="A19" s="62" t="s">
        <v>79</v>
      </c>
      <c r="B19" s="60" t="s">
        <v>80</v>
      </c>
      <c r="C19" s="64">
        <v>0</v>
      </c>
    </row>
    <row r="20" spans="1:3">
      <c r="A20" s="62" t="s">
        <v>81</v>
      </c>
      <c r="B20" s="60" t="s">
        <v>82</v>
      </c>
      <c r="C20" s="64">
        <v>135007.51999999999</v>
      </c>
    </row>
    <row r="21" spans="1:3">
      <c r="A21" s="65" t="s">
        <v>83</v>
      </c>
      <c r="B21" s="57" t="s">
        <v>84</v>
      </c>
      <c r="C21" s="58">
        <v>392265.73</v>
      </c>
    </row>
    <row r="22" spans="1:3">
      <c r="A22" s="62"/>
      <c r="B22" s="60" t="s">
        <v>59</v>
      </c>
      <c r="C22" s="61" t="s">
        <v>60</v>
      </c>
    </row>
    <row r="23" spans="1:3">
      <c r="A23" s="62" t="s">
        <v>85</v>
      </c>
      <c r="B23" s="60" t="s">
        <v>86</v>
      </c>
      <c r="C23" s="64">
        <v>0</v>
      </c>
    </row>
    <row r="24" spans="1:3">
      <c r="A24" s="62" t="s">
        <v>87</v>
      </c>
      <c r="B24" s="67" t="s">
        <v>88</v>
      </c>
      <c r="C24" s="64">
        <v>392265.73</v>
      </c>
    </row>
    <row r="25" spans="1:3">
      <c r="A25" s="62"/>
      <c r="B25" s="63" t="s">
        <v>63</v>
      </c>
      <c r="C25" s="61" t="s">
        <v>60</v>
      </c>
    </row>
    <row r="26" spans="1:3">
      <c r="A26" s="62" t="s">
        <v>89</v>
      </c>
      <c r="B26" s="67" t="s">
        <v>90</v>
      </c>
      <c r="C26" s="64">
        <v>0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2"/>
  <sheetViews>
    <sheetView workbookViewId="0">
      <selection sqref="A1:M222"/>
    </sheetView>
  </sheetViews>
  <sheetFormatPr defaultRowHeight="15"/>
  <cols>
    <col min="2" max="2" width="29.7109375" customWidth="1"/>
    <col min="3" max="3" width="25.7109375" customWidth="1"/>
    <col min="4" max="4" width="22.5703125" customWidth="1"/>
    <col min="5" max="5" width="23" customWidth="1"/>
    <col min="6" max="6" width="22" customWidth="1"/>
    <col min="7" max="7" width="34.7109375" customWidth="1"/>
    <col min="8" max="8" width="23.28515625" customWidth="1"/>
    <col min="9" max="9" width="23.85546875" customWidth="1"/>
    <col min="10" max="10" width="26.85546875" customWidth="1"/>
    <col min="11" max="11" width="25.42578125" customWidth="1"/>
    <col min="12" max="12" width="38" customWidth="1"/>
    <col min="13" max="13" width="37.28515625" customWidth="1"/>
  </cols>
  <sheetData>
    <row r="1" spans="1:13">
      <c r="A1" s="27"/>
      <c r="B1" s="68"/>
      <c r="C1" s="69"/>
      <c r="D1" s="68"/>
      <c r="E1" s="70"/>
      <c r="F1" s="68"/>
      <c r="G1" s="68"/>
      <c r="H1" s="71"/>
      <c r="I1" s="71"/>
      <c r="J1" s="71"/>
      <c r="K1" s="71"/>
      <c r="L1" s="71"/>
      <c r="M1" s="68"/>
    </row>
    <row r="2" spans="1:13">
      <c r="A2" s="174" t="s">
        <v>91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>
      <c r="A3" s="72"/>
      <c r="B3" s="72"/>
      <c r="C3" s="72"/>
      <c r="D3" s="72"/>
      <c r="E3" s="73"/>
      <c r="F3" s="72"/>
      <c r="G3" s="74"/>
      <c r="H3" s="75"/>
      <c r="I3" s="75"/>
      <c r="J3" s="175"/>
      <c r="K3" s="175"/>
      <c r="L3" s="76"/>
      <c r="M3" s="68"/>
    </row>
    <row r="4" spans="1:13">
      <c r="A4" s="176" t="s">
        <v>54</v>
      </c>
      <c r="B4" s="176" t="s">
        <v>55</v>
      </c>
      <c r="C4" s="177" t="s">
        <v>92</v>
      </c>
      <c r="D4" s="177" t="s">
        <v>93</v>
      </c>
      <c r="E4" s="178" t="s">
        <v>94</v>
      </c>
      <c r="F4" s="181" t="s">
        <v>95</v>
      </c>
      <c r="G4" s="182"/>
      <c r="H4" s="182"/>
      <c r="I4" s="182"/>
      <c r="J4" s="182"/>
      <c r="K4" s="182"/>
      <c r="L4" s="182"/>
      <c r="M4" s="183"/>
    </row>
    <row r="5" spans="1:13">
      <c r="A5" s="176"/>
      <c r="B5" s="176"/>
      <c r="C5" s="177"/>
      <c r="D5" s="177"/>
      <c r="E5" s="179"/>
      <c r="F5" s="184" t="s">
        <v>96</v>
      </c>
      <c r="G5" s="77"/>
      <c r="H5" s="77"/>
      <c r="I5" s="77"/>
      <c r="J5" s="77"/>
      <c r="K5" s="78"/>
      <c r="L5" s="169" t="s">
        <v>97</v>
      </c>
      <c r="M5" s="169" t="s">
        <v>98</v>
      </c>
    </row>
    <row r="6" spans="1:13">
      <c r="A6" s="176"/>
      <c r="B6" s="176"/>
      <c r="C6" s="177"/>
      <c r="D6" s="177"/>
      <c r="E6" s="179"/>
      <c r="F6" s="185"/>
      <c r="G6" s="172" t="s">
        <v>99</v>
      </c>
      <c r="H6" s="173" t="s">
        <v>100</v>
      </c>
      <c r="I6" s="173" t="s">
        <v>101</v>
      </c>
      <c r="J6" s="173" t="s">
        <v>102</v>
      </c>
      <c r="K6" s="173"/>
      <c r="L6" s="170"/>
      <c r="M6" s="170"/>
    </row>
    <row r="7" spans="1:13">
      <c r="A7" s="176"/>
      <c r="B7" s="176"/>
      <c r="C7" s="177"/>
      <c r="D7" s="177"/>
      <c r="E7" s="180"/>
      <c r="F7" s="186"/>
      <c r="G7" s="172"/>
      <c r="H7" s="173"/>
      <c r="I7" s="173"/>
      <c r="J7" s="79" t="s">
        <v>103</v>
      </c>
      <c r="K7" s="79" t="s">
        <v>104</v>
      </c>
      <c r="L7" s="171"/>
      <c r="M7" s="171"/>
    </row>
    <row r="8" spans="1:13" ht="42.75">
      <c r="A8" s="80" t="s">
        <v>105</v>
      </c>
      <c r="B8" s="81" t="s">
        <v>106</v>
      </c>
      <c r="C8" s="82" t="s">
        <v>107</v>
      </c>
      <c r="D8" s="82" t="s">
        <v>107</v>
      </c>
      <c r="E8" s="83">
        <f>F8+L8+M8</f>
        <v>1693588.07</v>
      </c>
      <c r="F8" s="84">
        <f>G8+H8+I8+J8</f>
        <v>1693588.07</v>
      </c>
      <c r="G8" s="85">
        <v>29780.7</v>
      </c>
      <c r="H8" s="85">
        <v>173737.02</v>
      </c>
      <c r="I8" s="85"/>
      <c r="J8" s="85">
        <v>1490070.35</v>
      </c>
      <c r="K8" s="85"/>
      <c r="L8" s="86"/>
      <c r="M8" s="86"/>
    </row>
    <row r="9" spans="1:13">
      <c r="A9" s="87" t="s">
        <v>108</v>
      </c>
      <c r="B9" s="88" t="s">
        <v>109</v>
      </c>
      <c r="C9" s="89" t="s">
        <v>107</v>
      </c>
      <c r="D9" s="89" t="s">
        <v>107</v>
      </c>
      <c r="E9" s="83">
        <f>E11+E12+E20+E36+E45+E68+E71+E77+E78+E79</f>
        <v>31874365.199999999</v>
      </c>
      <c r="F9" s="83">
        <f>F11+F12+F20+F36+F45+F68+F71+F77+F78+F79</f>
        <v>31874365.199999999</v>
      </c>
      <c r="G9" s="83">
        <f>G11+G20+G36+G45+G71+G77+G78+G79</f>
        <v>14561263.199999999</v>
      </c>
      <c r="H9" s="83">
        <f>H11+H36+H45+H71+H77+H78+H79</f>
        <v>313102</v>
      </c>
      <c r="I9" s="83">
        <f>I11+I36+I45+I68+I71+I77+I78+I79</f>
        <v>0</v>
      </c>
      <c r="J9" s="83">
        <f>J11+J12+J20+J36+J45+J71+J77+J78+J79</f>
        <v>17000000</v>
      </c>
      <c r="K9" s="83">
        <f>K11+K12+K20+K36+K45+K71+K77+K78+K79</f>
        <v>0</v>
      </c>
      <c r="L9" s="83">
        <f>L11+L12+L20+L36+L45+L68+L71+L77+L78+L79</f>
        <v>0</v>
      </c>
      <c r="M9" s="83">
        <f>M11+M12+M20+M36+M45+M68+M71+M77+M78+M79</f>
        <v>0</v>
      </c>
    </row>
    <row r="10" spans="1:13">
      <c r="A10" s="90"/>
      <c r="B10" s="91" t="s">
        <v>59</v>
      </c>
      <c r="C10" s="92" t="s">
        <v>107</v>
      </c>
      <c r="D10" s="92" t="s">
        <v>107</v>
      </c>
      <c r="E10" s="93" t="s">
        <v>107</v>
      </c>
      <c r="F10" s="93" t="s">
        <v>107</v>
      </c>
      <c r="G10" s="93" t="s">
        <v>107</v>
      </c>
      <c r="H10" s="93" t="s">
        <v>107</v>
      </c>
      <c r="I10" s="93" t="s">
        <v>107</v>
      </c>
      <c r="J10" s="93" t="s">
        <v>107</v>
      </c>
      <c r="K10" s="93" t="s">
        <v>107</v>
      </c>
      <c r="L10" s="93" t="s">
        <v>107</v>
      </c>
      <c r="M10" s="93" t="s">
        <v>107</v>
      </c>
    </row>
    <row r="11" spans="1:13" ht="30">
      <c r="A11" s="90" t="s">
        <v>71</v>
      </c>
      <c r="B11" s="91" t="s">
        <v>110</v>
      </c>
      <c r="C11" s="92">
        <v>510</v>
      </c>
      <c r="D11" s="92">
        <v>510</v>
      </c>
      <c r="E11" s="84">
        <f>F11+L11+M11</f>
        <v>0</v>
      </c>
      <c r="F11" s="84">
        <f>G11+H11+I11+J11</f>
        <v>0</v>
      </c>
      <c r="G11" s="86"/>
      <c r="H11" s="86"/>
      <c r="I11" s="86"/>
      <c r="J11" s="86"/>
      <c r="K11" s="86"/>
      <c r="L11" s="86"/>
      <c r="M11" s="86"/>
    </row>
    <row r="12" spans="1:13">
      <c r="A12" s="90" t="s">
        <v>77</v>
      </c>
      <c r="B12" s="91" t="s">
        <v>111</v>
      </c>
      <c r="C12" s="92">
        <v>120</v>
      </c>
      <c r="D12" s="92" t="s">
        <v>107</v>
      </c>
      <c r="E12" s="84">
        <f>E14+E18+E19</f>
        <v>0</v>
      </c>
      <c r="F12" s="84">
        <f>F14+F18+F19</f>
        <v>0</v>
      </c>
      <c r="G12" s="84" t="str">
        <f>G19</f>
        <v>Х</v>
      </c>
      <c r="H12" s="84" t="s">
        <v>107</v>
      </c>
      <c r="I12" s="84" t="s">
        <v>107</v>
      </c>
      <c r="J12" s="84">
        <f>J14+J18+J19</f>
        <v>0</v>
      </c>
      <c r="K12" s="84">
        <f>K14+K18+K19</f>
        <v>0</v>
      </c>
      <c r="L12" s="84">
        <f>L14+L18+L19</f>
        <v>0</v>
      </c>
      <c r="M12" s="84">
        <f>M14+M18+M19</f>
        <v>0</v>
      </c>
    </row>
    <row r="13" spans="1:13">
      <c r="A13" s="90"/>
      <c r="B13" s="91" t="s">
        <v>95</v>
      </c>
      <c r="C13" s="92" t="s">
        <v>107</v>
      </c>
      <c r="D13" s="92" t="s">
        <v>107</v>
      </c>
      <c r="E13" s="93" t="s">
        <v>107</v>
      </c>
      <c r="F13" s="93" t="s">
        <v>107</v>
      </c>
      <c r="G13" s="93" t="s">
        <v>107</v>
      </c>
      <c r="H13" s="93" t="s">
        <v>107</v>
      </c>
      <c r="I13" s="93" t="s">
        <v>107</v>
      </c>
      <c r="J13" s="93" t="s">
        <v>107</v>
      </c>
      <c r="K13" s="93" t="s">
        <v>107</v>
      </c>
      <c r="L13" s="93" t="s">
        <v>107</v>
      </c>
      <c r="M13" s="93" t="s">
        <v>107</v>
      </c>
    </row>
    <row r="14" spans="1:13" ht="30">
      <c r="A14" s="90" t="s">
        <v>112</v>
      </c>
      <c r="B14" s="91" t="s">
        <v>113</v>
      </c>
      <c r="C14" s="92">
        <v>120</v>
      </c>
      <c r="D14" s="92">
        <v>121</v>
      </c>
      <c r="E14" s="84">
        <f>E16+E17</f>
        <v>0</v>
      </c>
      <c r="F14" s="84">
        <f>F16+F17</f>
        <v>0</v>
      </c>
      <c r="G14" s="84" t="s">
        <v>107</v>
      </c>
      <c r="H14" s="84" t="s">
        <v>107</v>
      </c>
      <c r="I14" s="84" t="s">
        <v>107</v>
      </c>
      <c r="J14" s="84">
        <f>J16+J17</f>
        <v>0</v>
      </c>
      <c r="K14" s="84">
        <f>K16+K17</f>
        <v>0</v>
      </c>
      <c r="L14" s="84">
        <f>L16+L17</f>
        <v>0</v>
      </c>
      <c r="M14" s="84">
        <f>M16+M17</f>
        <v>0</v>
      </c>
    </row>
    <row r="15" spans="1:13">
      <c r="A15" s="90"/>
      <c r="B15" s="91" t="s">
        <v>95</v>
      </c>
      <c r="C15" s="92" t="s">
        <v>107</v>
      </c>
      <c r="D15" s="92" t="s">
        <v>107</v>
      </c>
      <c r="E15" s="93" t="s">
        <v>107</v>
      </c>
      <c r="F15" s="93" t="s">
        <v>107</v>
      </c>
      <c r="G15" s="93" t="s">
        <v>107</v>
      </c>
      <c r="H15" s="93" t="s">
        <v>107</v>
      </c>
      <c r="I15" s="93" t="s">
        <v>107</v>
      </c>
      <c r="J15" s="93" t="s">
        <v>107</v>
      </c>
      <c r="K15" s="93" t="s">
        <v>107</v>
      </c>
      <c r="L15" s="93" t="s">
        <v>107</v>
      </c>
      <c r="M15" s="93" t="s">
        <v>107</v>
      </c>
    </row>
    <row r="16" spans="1:13" ht="30">
      <c r="A16" s="90" t="s">
        <v>114</v>
      </c>
      <c r="B16" s="91" t="s">
        <v>115</v>
      </c>
      <c r="C16" s="92">
        <v>120</v>
      </c>
      <c r="D16" s="92" t="s">
        <v>116</v>
      </c>
      <c r="E16" s="84">
        <f>F16+L16+M16</f>
        <v>0</v>
      </c>
      <c r="F16" s="84">
        <f>J16</f>
        <v>0</v>
      </c>
      <c r="G16" s="93" t="s">
        <v>107</v>
      </c>
      <c r="H16" s="93" t="s">
        <v>107</v>
      </c>
      <c r="I16" s="93" t="s">
        <v>107</v>
      </c>
      <c r="J16" s="86"/>
      <c r="K16" s="86"/>
      <c r="L16" s="86"/>
      <c r="M16" s="86"/>
    </row>
    <row r="17" spans="1:13" ht="30">
      <c r="A17" s="90" t="s">
        <v>117</v>
      </c>
      <c r="B17" s="91" t="s">
        <v>118</v>
      </c>
      <c r="C17" s="92">
        <v>120</v>
      </c>
      <c r="D17" s="92" t="s">
        <v>119</v>
      </c>
      <c r="E17" s="84">
        <f>F17+L17+M17</f>
        <v>0</v>
      </c>
      <c r="F17" s="84">
        <f>J17</f>
        <v>0</v>
      </c>
      <c r="G17" s="93" t="s">
        <v>107</v>
      </c>
      <c r="H17" s="93" t="s">
        <v>107</v>
      </c>
      <c r="I17" s="93" t="s">
        <v>107</v>
      </c>
      <c r="J17" s="86"/>
      <c r="K17" s="86"/>
      <c r="L17" s="86"/>
      <c r="M17" s="86"/>
    </row>
    <row r="18" spans="1:13" ht="30">
      <c r="A18" s="90" t="s">
        <v>120</v>
      </c>
      <c r="B18" s="91" t="s">
        <v>121</v>
      </c>
      <c r="C18" s="92">
        <v>120</v>
      </c>
      <c r="D18" s="92">
        <v>124</v>
      </c>
      <c r="E18" s="84">
        <f>F18+L18+M18</f>
        <v>0</v>
      </c>
      <c r="F18" s="84">
        <f>J18</f>
        <v>0</v>
      </c>
      <c r="G18" s="93" t="s">
        <v>107</v>
      </c>
      <c r="H18" s="93" t="s">
        <v>107</v>
      </c>
      <c r="I18" s="93" t="s">
        <v>107</v>
      </c>
      <c r="J18" s="86"/>
      <c r="K18" s="86"/>
      <c r="L18" s="86"/>
      <c r="M18" s="86"/>
    </row>
    <row r="19" spans="1:13" ht="75">
      <c r="A19" s="90" t="s">
        <v>122</v>
      </c>
      <c r="B19" s="91" t="s">
        <v>123</v>
      </c>
      <c r="C19" s="92">
        <v>120</v>
      </c>
      <c r="D19" s="92">
        <v>128</v>
      </c>
      <c r="E19" s="84">
        <f>F19+L19+M19</f>
        <v>0</v>
      </c>
      <c r="F19" s="84">
        <f>J19</f>
        <v>0</v>
      </c>
      <c r="G19" s="93" t="s">
        <v>107</v>
      </c>
      <c r="H19" s="93" t="s">
        <v>107</v>
      </c>
      <c r="I19" s="93" t="s">
        <v>107</v>
      </c>
      <c r="J19" s="86"/>
      <c r="K19" s="86"/>
      <c r="L19" s="86"/>
      <c r="M19" s="86"/>
    </row>
    <row r="20" spans="1:13" ht="30">
      <c r="A20" s="90" t="s">
        <v>79</v>
      </c>
      <c r="B20" s="94" t="s">
        <v>124</v>
      </c>
      <c r="C20" s="92">
        <v>130</v>
      </c>
      <c r="D20" s="95" t="s">
        <v>107</v>
      </c>
      <c r="E20" s="84">
        <f>E22+E33+E34+E35</f>
        <v>30561263.199999999</v>
      </c>
      <c r="F20" s="84">
        <f>F22+F33+F34+F35</f>
        <v>30561263.199999999</v>
      </c>
      <c r="G20" s="84">
        <f>G22+G33+G34+G35</f>
        <v>14561263.199999999</v>
      </c>
      <c r="H20" s="84" t="s">
        <v>107</v>
      </c>
      <c r="I20" s="84" t="s">
        <v>107</v>
      </c>
      <c r="J20" s="84">
        <f>J22+J33+J34+J35</f>
        <v>16000000</v>
      </c>
      <c r="K20" s="84">
        <f>K22+K33+K34+K35</f>
        <v>0</v>
      </c>
      <c r="L20" s="84">
        <f>L22+L33+L34+L35</f>
        <v>0</v>
      </c>
      <c r="M20" s="84">
        <f>M22+M33+M34+M35</f>
        <v>0</v>
      </c>
    </row>
    <row r="21" spans="1:13">
      <c r="A21" s="96"/>
      <c r="B21" s="94" t="s">
        <v>95</v>
      </c>
      <c r="C21" s="95" t="s">
        <v>107</v>
      </c>
      <c r="D21" s="95" t="s">
        <v>107</v>
      </c>
      <c r="E21" s="97" t="s">
        <v>107</v>
      </c>
      <c r="F21" s="97" t="s">
        <v>107</v>
      </c>
      <c r="G21" s="97" t="s">
        <v>107</v>
      </c>
      <c r="H21" s="97" t="s">
        <v>107</v>
      </c>
      <c r="I21" s="97" t="s">
        <v>107</v>
      </c>
      <c r="J21" s="97" t="s">
        <v>107</v>
      </c>
      <c r="K21" s="97" t="s">
        <v>107</v>
      </c>
      <c r="L21" s="97" t="s">
        <v>107</v>
      </c>
      <c r="M21" s="97" t="s">
        <v>107</v>
      </c>
    </row>
    <row r="22" spans="1:13" ht="30">
      <c r="A22" s="96" t="s">
        <v>125</v>
      </c>
      <c r="B22" s="94" t="s">
        <v>124</v>
      </c>
      <c r="C22" s="92">
        <v>130</v>
      </c>
      <c r="D22" s="95">
        <v>131</v>
      </c>
      <c r="E22" s="84">
        <f>E24+E25</f>
        <v>30561263.199999999</v>
      </c>
      <c r="F22" s="84">
        <f>F24+F25</f>
        <v>30561263.199999999</v>
      </c>
      <c r="G22" s="84">
        <f>G24</f>
        <v>14561263.199999999</v>
      </c>
      <c r="H22" s="84" t="s">
        <v>107</v>
      </c>
      <c r="I22" s="84" t="s">
        <v>107</v>
      </c>
      <c r="J22" s="84">
        <f>J25</f>
        <v>16000000</v>
      </c>
      <c r="K22" s="84">
        <f>K25</f>
        <v>0</v>
      </c>
      <c r="L22" s="84">
        <f>L24+L25</f>
        <v>0</v>
      </c>
      <c r="M22" s="84">
        <f>M24+M25</f>
        <v>0</v>
      </c>
    </row>
    <row r="23" spans="1:13">
      <c r="A23" s="96"/>
      <c r="B23" s="94" t="s">
        <v>59</v>
      </c>
      <c r="C23" s="92" t="s">
        <v>107</v>
      </c>
      <c r="D23" s="92" t="s">
        <v>107</v>
      </c>
      <c r="E23" s="93" t="s">
        <v>107</v>
      </c>
      <c r="F23" s="93" t="s">
        <v>107</v>
      </c>
      <c r="G23" s="93" t="s">
        <v>107</v>
      </c>
      <c r="H23" s="93" t="s">
        <v>107</v>
      </c>
      <c r="I23" s="93" t="s">
        <v>107</v>
      </c>
      <c r="J23" s="93" t="s">
        <v>107</v>
      </c>
      <c r="K23" s="93" t="s">
        <v>107</v>
      </c>
      <c r="L23" s="93" t="s">
        <v>107</v>
      </c>
      <c r="M23" s="93" t="s">
        <v>107</v>
      </c>
    </row>
    <row r="24" spans="1:13" ht="45">
      <c r="A24" s="96" t="s">
        <v>126</v>
      </c>
      <c r="B24" s="91" t="s">
        <v>99</v>
      </c>
      <c r="C24" s="92">
        <v>130</v>
      </c>
      <c r="D24" s="95" t="s">
        <v>127</v>
      </c>
      <c r="E24" s="84">
        <f>F24+L24+M24</f>
        <v>14561263.199999999</v>
      </c>
      <c r="F24" s="84">
        <f>G24</f>
        <v>14561263.199999999</v>
      </c>
      <c r="G24" s="85">
        <v>14561263.199999999</v>
      </c>
      <c r="H24" s="97" t="s">
        <v>107</v>
      </c>
      <c r="I24" s="97" t="s">
        <v>107</v>
      </c>
      <c r="J24" s="97" t="s">
        <v>107</v>
      </c>
      <c r="K24" s="97" t="s">
        <v>107</v>
      </c>
      <c r="L24" s="85"/>
      <c r="M24" s="85"/>
    </row>
    <row r="25" spans="1:13" ht="45">
      <c r="A25" s="96" t="s">
        <v>128</v>
      </c>
      <c r="B25" s="91" t="s">
        <v>129</v>
      </c>
      <c r="C25" s="92">
        <v>130</v>
      </c>
      <c r="D25" s="95" t="s">
        <v>130</v>
      </c>
      <c r="E25" s="84">
        <f>F25+L25+M25</f>
        <v>16000000</v>
      </c>
      <c r="F25" s="84">
        <f>J25</f>
        <v>16000000</v>
      </c>
      <c r="G25" s="84" t="s">
        <v>107</v>
      </c>
      <c r="H25" s="84" t="s">
        <v>107</v>
      </c>
      <c r="I25" s="84" t="s">
        <v>107</v>
      </c>
      <c r="J25" s="84">
        <f>SUM(J27:J32)</f>
        <v>16000000</v>
      </c>
      <c r="K25" s="84">
        <f>SUM(K27:K32)</f>
        <v>0</v>
      </c>
      <c r="L25" s="84">
        <f>SUM(L27:L32)</f>
        <v>0</v>
      </c>
      <c r="M25" s="84">
        <f>SUM(M27:M32)</f>
        <v>0</v>
      </c>
    </row>
    <row r="26" spans="1:13">
      <c r="A26" s="96"/>
      <c r="B26" s="91" t="s">
        <v>95</v>
      </c>
      <c r="C26" s="92" t="s">
        <v>107</v>
      </c>
      <c r="D26" s="92" t="s">
        <v>107</v>
      </c>
      <c r="E26" s="93" t="s">
        <v>107</v>
      </c>
      <c r="F26" s="93" t="s">
        <v>107</v>
      </c>
      <c r="G26" s="93" t="s">
        <v>107</v>
      </c>
      <c r="H26" s="93" t="s">
        <v>107</v>
      </c>
      <c r="I26" s="93" t="s">
        <v>107</v>
      </c>
      <c r="J26" s="93" t="s">
        <v>107</v>
      </c>
      <c r="K26" s="93" t="s">
        <v>107</v>
      </c>
      <c r="L26" s="93" t="s">
        <v>107</v>
      </c>
      <c r="M26" s="93" t="s">
        <v>107</v>
      </c>
    </row>
    <row r="27" spans="1:13" ht="30">
      <c r="A27" s="96" t="s">
        <v>131</v>
      </c>
      <c r="B27" s="91" t="s">
        <v>132</v>
      </c>
      <c r="C27" s="92">
        <v>130</v>
      </c>
      <c r="D27" s="95" t="s">
        <v>130</v>
      </c>
      <c r="E27" s="84">
        <f>F27+L27+M27</f>
        <v>0</v>
      </c>
      <c r="F27" s="84">
        <f>J27</f>
        <v>0</v>
      </c>
      <c r="G27" s="97" t="s">
        <v>107</v>
      </c>
      <c r="H27" s="97" t="s">
        <v>107</v>
      </c>
      <c r="I27" s="97" t="s">
        <v>107</v>
      </c>
      <c r="J27" s="85"/>
      <c r="K27" s="85"/>
      <c r="L27" s="85"/>
      <c r="M27" s="85"/>
    </row>
    <row r="28" spans="1:13" ht="45">
      <c r="A28" s="96" t="s">
        <v>133</v>
      </c>
      <c r="B28" s="91" t="s">
        <v>134</v>
      </c>
      <c r="C28" s="92">
        <v>130</v>
      </c>
      <c r="D28" s="95" t="s">
        <v>130</v>
      </c>
      <c r="E28" s="84">
        <f>F28+L28+M28</f>
        <v>16000000</v>
      </c>
      <c r="F28" s="84">
        <f>J28</f>
        <v>16000000</v>
      </c>
      <c r="G28" s="97" t="s">
        <v>107</v>
      </c>
      <c r="H28" s="97" t="s">
        <v>107</v>
      </c>
      <c r="I28" s="97" t="s">
        <v>107</v>
      </c>
      <c r="J28" s="85">
        <v>16000000</v>
      </c>
      <c r="K28" s="85"/>
      <c r="L28" s="85"/>
      <c r="M28" s="85"/>
    </row>
    <row r="29" spans="1:13" ht="30">
      <c r="A29" s="96" t="s">
        <v>135</v>
      </c>
      <c r="B29" s="91" t="s">
        <v>136</v>
      </c>
      <c r="C29" s="92">
        <v>130</v>
      </c>
      <c r="D29" s="95" t="s">
        <v>130</v>
      </c>
      <c r="E29" s="84">
        <f>F29+L29+M29</f>
        <v>0</v>
      </c>
      <c r="F29" s="84">
        <f>J29</f>
        <v>0</v>
      </c>
      <c r="G29" s="97" t="s">
        <v>107</v>
      </c>
      <c r="H29" s="97" t="s">
        <v>107</v>
      </c>
      <c r="I29" s="97" t="s">
        <v>107</v>
      </c>
      <c r="J29" s="85"/>
      <c r="K29" s="85"/>
      <c r="L29" s="85"/>
      <c r="M29" s="85"/>
    </row>
    <row r="30" spans="1:13" ht="30">
      <c r="A30" s="96" t="s">
        <v>137</v>
      </c>
      <c r="B30" s="91" t="s">
        <v>138</v>
      </c>
      <c r="C30" s="92">
        <v>130</v>
      </c>
      <c r="D30" s="95" t="s">
        <v>130</v>
      </c>
      <c r="E30" s="84">
        <f>F30+L30+M30</f>
        <v>0</v>
      </c>
      <c r="F30" s="84">
        <f>J30</f>
        <v>0</v>
      </c>
      <c r="G30" s="97" t="s">
        <v>107</v>
      </c>
      <c r="H30" s="97" t="s">
        <v>107</v>
      </c>
      <c r="I30" s="97" t="s">
        <v>107</v>
      </c>
      <c r="J30" s="85"/>
      <c r="K30" s="85"/>
      <c r="L30" s="85"/>
      <c r="M30" s="85"/>
    </row>
    <row r="31" spans="1:13" ht="45">
      <c r="A31" s="98" t="s">
        <v>139</v>
      </c>
      <c r="B31" s="99" t="s">
        <v>140</v>
      </c>
      <c r="C31" s="100">
        <v>130</v>
      </c>
      <c r="D31" s="101" t="s">
        <v>130</v>
      </c>
      <c r="E31" s="102">
        <f>F31+L31+M31</f>
        <v>0</v>
      </c>
      <c r="F31" s="102">
        <f>J31</f>
        <v>0</v>
      </c>
      <c r="G31" s="103" t="s">
        <v>107</v>
      </c>
      <c r="H31" s="103" t="s">
        <v>107</v>
      </c>
      <c r="I31" s="103" t="s">
        <v>107</v>
      </c>
      <c r="J31" s="104"/>
      <c r="K31" s="104"/>
      <c r="L31" s="104"/>
      <c r="M31" s="104"/>
    </row>
    <row r="32" spans="1:13">
      <c r="A32" s="96"/>
      <c r="B32" s="91"/>
      <c r="C32" s="92"/>
      <c r="D32" s="95"/>
      <c r="E32" s="93"/>
      <c r="F32" s="93"/>
      <c r="G32" s="97"/>
      <c r="H32" s="97"/>
      <c r="I32" s="97"/>
      <c r="J32" s="85"/>
      <c r="K32" s="85"/>
      <c r="L32" s="85"/>
      <c r="M32" s="85"/>
    </row>
    <row r="33" spans="1:13">
      <c r="A33" s="96" t="s">
        <v>141</v>
      </c>
      <c r="B33" s="91" t="s">
        <v>142</v>
      </c>
      <c r="C33" s="92">
        <v>130</v>
      </c>
      <c r="D33" s="95">
        <v>134</v>
      </c>
      <c r="E33" s="84">
        <f>F33+L33+M33</f>
        <v>0</v>
      </c>
      <c r="F33" s="84">
        <f>G33+H33+I33+J33</f>
        <v>0</v>
      </c>
      <c r="G33" s="85"/>
      <c r="H33" s="85"/>
      <c r="I33" s="85"/>
      <c r="J33" s="85"/>
      <c r="K33" s="85"/>
      <c r="L33" s="85"/>
      <c r="M33" s="85"/>
    </row>
    <row r="34" spans="1:13" ht="30">
      <c r="A34" s="96" t="s">
        <v>143</v>
      </c>
      <c r="B34" s="91" t="s">
        <v>144</v>
      </c>
      <c r="C34" s="92">
        <v>130</v>
      </c>
      <c r="D34" s="95">
        <v>135</v>
      </c>
      <c r="E34" s="84">
        <f>F34+L34+M34</f>
        <v>0</v>
      </c>
      <c r="F34" s="84">
        <f>G34+H34+I34+J34</f>
        <v>0</v>
      </c>
      <c r="G34" s="85"/>
      <c r="H34" s="85"/>
      <c r="I34" s="85"/>
      <c r="J34" s="85"/>
      <c r="K34" s="85"/>
      <c r="L34" s="85"/>
      <c r="M34" s="85"/>
    </row>
    <row r="35" spans="1:13" ht="30">
      <c r="A35" s="96" t="s">
        <v>145</v>
      </c>
      <c r="B35" s="91" t="s">
        <v>146</v>
      </c>
      <c r="C35" s="92">
        <v>130</v>
      </c>
      <c r="D35" s="95">
        <v>137</v>
      </c>
      <c r="E35" s="84">
        <f>F35+L35+M35</f>
        <v>0</v>
      </c>
      <c r="F35" s="84">
        <f>G35+H35+I35+J35</f>
        <v>0</v>
      </c>
      <c r="G35" s="85"/>
      <c r="H35" s="85"/>
      <c r="I35" s="85"/>
      <c r="J35" s="85"/>
      <c r="K35" s="85"/>
      <c r="L35" s="85"/>
      <c r="M35" s="85"/>
    </row>
    <row r="36" spans="1:13" ht="30">
      <c r="A36" s="96" t="s">
        <v>81</v>
      </c>
      <c r="B36" s="91" t="s">
        <v>147</v>
      </c>
      <c r="C36" s="95">
        <v>140</v>
      </c>
      <c r="D36" s="92" t="s">
        <v>107</v>
      </c>
      <c r="E36" s="84">
        <f t="shared" ref="E36:M36" si="0">E38+E42+E43+E44</f>
        <v>0</v>
      </c>
      <c r="F36" s="84">
        <f t="shared" si="0"/>
        <v>0</v>
      </c>
      <c r="G36" s="84">
        <f t="shared" si="0"/>
        <v>0</v>
      </c>
      <c r="H36" s="84">
        <f t="shared" si="0"/>
        <v>0</v>
      </c>
      <c r="I36" s="84">
        <f t="shared" si="0"/>
        <v>0</v>
      </c>
      <c r="J36" s="84">
        <f t="shared" si="0"/>
        <v>0</v>
      </c>
      <c r="K36" s="84">
        <f t="shared" si="0"/>
        <v>0</v>
      </c>
      <c r="L36" s="84">
        <f t="shared" si="0"/>
        <v>0</v>
      </c>
      <c r="M36" s="84">
        <f t="shared" si="0"/>
        <v>0</v>
      </c>
    </row>
    <row r="37" spans="1:13">
      <c r="A37" s="96"/>
      <c r="B37" s="91" t="s">
        <v>95</v>
      </c>
      <c r="C37" s="92" t="s">
        <v>107</v>
      </c>
      <c r="D37" s="92" t="s">
        <v>107</v>
      </c>
      <c r="E37" s="93" t="s">
        <v>107</v>
      </c>
      <c r="F37" s="93" t="s">
        <v>107</v>
      </c>
      <c r="G37" s="93" t="s">
        <v>107</v>
      </c>
      <c r="H37" s="93" t="s">
        <v>107</v>
      </c>
      <c r="I37" s="93" t="s">
        <v>107</v>
      </c>
      <c r="J37" s="93" t="s">
        <v>107</v>
      </c>
      <c r="K37" s="93" t="s">
        <v>107</v>
      </c>
      <c r="L37" s="93" t="s">
        <v>107</v>
      </c>
      <c r="M37" s="93" t="s">
        <v>107</v>
      </c>
    </row>
    <row r="38" spans="1:13" ht="75">
      <c r="A38" s="96" t="s">
        <v>148</v>
      </c>
      <c r="B38" s="91" t="s">
        <v>149</v>
      </c>
      <c r="C38" s="95">
        <v>140</v>
      </c>
      <c r="D38" s="95">
        <v>141</v>
      </c>
      <c r="E38" s="84">
        <f t="shared" ref="E38:M38" si="1">E40+E41</f>
        <v>0</v>
      </c>
      <c r="F38" s="84">
        <f t="shared" si="1"/>
        <v>0</v>
      </c>
      <c r="G38" s="84">
        <f t="shared" si="1"/>
        <v>0</v>
      </c>
      <c r="H38" s="84">
        <f t="shared" si="1"/>
        <v>0</v>
      </c>
      <c r="I38" s="84">
        <f t="shared" si="1"/>
        <v>0</v>
      </c>
      <c r="J38" s="84">
        <f t="shared" si="1"/>
        <v>0</v>
      </c>
      <c r="K38" s="84">
        <f t="shared" si="1"/>
        <v>0</v>
      </c>
      <c r="L38" s="84">
        <f t="shared" si="1"/>
        <v>0</v>
      </c>
      <c r="M38" s="84">
        <f t="shared" si="1"/>
        <v>0</v>
      </c>
    </row>
    <row r="39" spans="1:13">
      <c r="A39" s="96"/>
      <c r="B39" s="91" t="s">
        <v>59</v>
      </c>
      <c r="C39" s="92" t="s">
        <v>107</v>
      </c>
      <c r="D39" s="92" t="s">
        <v>107</v>
      </c>
      <c r="E39" s="93" t="s">
        <v>107</v>
      </c>
      <c r="F39" s="93" t="s">
        <v>107</v>
      </c>
      <c r="G39" s="93" t="s">
        <v>107</v>
      </c>
      <c r="H39" s="93" t="s">
        <v>107</v>
      </c>
      <c r="I39" s="93" t="s">
        <v>107</v>
      </c>
      <c r="J39" s="93" t="s">
        <v>107</v>
      </c>
      <c r="K39" s="93" t="s">
        <v>107</v>
      </c>
      <c r="L39" s="93" t="s">
        <v>107</v>
      </c>
      <c r="M39" s="93" t="s">
        <v>107</v>
      </c>
    </row>
    <row r="40" spans="1:13" ht="120">
      <c r="A40" s="96" t="s">
        <v>150</v>
      </c>
      <c r="B40" s="91" t="s">
        <v>151</v>
      </c>
      <c r="C40" s="95">
        <v>140</v>
      </c>
      <c r="D40" s="95" t="s">
        <v>152</v>
      </c>
      <c r="E40" s="84">
        <f t="shared" ref="E40:E45" si="2">F40+L40+M40</f>
        <v>0</v>
      </c>
      <c r="F40" s="84">
        <f t="shared" ref="F40:F45" si="3">G40+H40+I40+J40</f>
        <v>0</v>
      </c>
      <c r="G40" s="85"/>
      <c r="H40" s="85"/>
      <c r="I40" s="86"/>
      <c r="J40" s="85"/>
      <c r="K40" s="85"/>
      <c r="L40" s="85"/>
      <c r="M40" s="85"/>
    </row>
    <row r="41" spans="1:13" ht="120">
      <c r="A41" s="96" t="s">
        <v>153</v>
      </c>
      <c r="B41" s="91" t="s">
        <v>154</v>
      </c>
      <c r="C41" s="95">
        <v>140</v>
      </c>
      <c r="D41" s="95" t="s">
        <v>155</v>
      </c>
      <c r="E41" s="84">
        <f t="shared" si="2"/>
        <v>0</v>
      </c>
      <c r="F41" s="84">
        <f t="shared" si="3"/>
        <v>0</v>
      </c>
      <c r="G41" s="85"/>
      <c r="H41" s="85"/>
      <c r="I41" s="86"/>
      <c r="J41" s="85"/>
      <c r="K41" s="85"/>
      <c r="L41" s="85"/>
      <c r="M41" s="85"/>
    </row>
    <row r="42" spans="1:13">
      <c r="A42" s="96" t="s">
        <v>156</v>
      </c>
      <c r="B42" s="91" t="s">
        <v>157</v>
      </c>
      <c r="C42" s="95">
        <v>140</v>
      </c>
      <c r="D42" s="95">
        <v>143</v>
      </c>
      <c r="E42" s="84">
        <f t="shared" si="2"/>
        <v>0</v>
      </c>
      <c r="F42" s="84">
        <f t="shared" si="3"/>
        <v>0</v>
      </c>
      <c r="G42" s="85"/>
      <c r="H42" s="85"/>
      <c r="I42" s="86"/>
      <c r="J42" s="85"/>
      <c r="K42" s="85"/>
      <c r="L42" s="85"/>
      <c r="M42" s="85"/>
    </row>
    <row r="43" spans="1:13" ht="45">
      <c r="A43" s="96" t="s">
        <v>158</v>
      </c>
      <c r="B43" s="91" t="s">
        <v>159</v>
      </c>
      <c r="C43" s="95">
        <v>140</v>
      </c>
      <c r="D43" s="95">
        <v>144</v>
      </c>
      <c r="E43" s="84">
        <f t="shared" si="2"/>
        <v>0</v>
      </c>
      <c r="F43" s="84">
        <f t="shared" si="3"/>
        <v>0</v>
      </c>
      <c r="G43" s="85"/>
      <c r="H43" s="85"/>
      <c r="I43" s="86"/>
      <c r="J43" s="85"/>
      <c r="K43" s="85"/>
      <c r="L43" s="85"/>
      <c r="M43" s="85"/>
    </row>
    <row r="44" spans="1:13" ht="30">
      <c r="A44" s="96" t="s">
        <v>160</v>
      </c>
      <c r="B44" s="91" t="s">
        <v>161</v>
      </c>
      <c r="C44" s="95">
        <v>140</v>
      </c>
      <c r="D44" s="95">
        <v>145</v>
      </c>
      <c r="E44" s="84">
        <f t="shared" si="2"/>
        <v>0</v>
      </c>
      <c r="F44" s="84">
        <f t="shared" si="3"/>
        <v>0</v>
      </c>
      <c r="G44" s="85"/>
      <c r="H44" s="85"/>
      <c r="I44" s="86"/>
      <c r="J44" s="85"/>
      <c r="K44" s="85"/>
      <c r="L44" s="85"/>
      <c r="M44" s="85"/>
    </row>
    <row r="45" spans="1:13" ht="45">
      <c r="A45" s="96" t="s">
        <v>162</v>
      </c>
      <c r="B45" s="91" t="s">
        <v>163</v>
      </c>
      <c r="C45" s="95">
        <v>150</v>
      </c>
      <c r="D45" s="95">
        <v>150</v>
      </c>
      <c r="E45" s="84">
        <f t="shared" si="2"/>
        <v>1313102</v>
      </c>
      <c r="F45" s="84">
        <f t="shared" si="3"/>
        <v>1313102</v>
      </c>
      <c r="G45" s="84">
        <f>G47+G57</f>
        <v>0</v>
      </c>
      <c r="H45" s="84">
        <f>H47+H57</f>
        <v>313102</v>
      </c>
      <c r="I45" s="84">
        <f>I47+I57</f>
        <v>0</v>
      </c>
      <c r="J45" s="84">
        <f>J47+J57+J61+J66+J67</f>
        <v>1000000</v>
      </c>
      <c r="K45" s="84">
        <f>K47+K57+K61+K66+K67</f>
        <v>0</v>
      </c>
      <c r="L45" s="84">
        <f>L47+L57+L61+L66+L67</f>
        <v>0</v>
      </c>
      <c r="M45" s="84">
        <f>M47+M57+M61+M66+M67</f>
        <v>0</v>
      </c>
    </row>
    <row r="46" spans="1:13">
      <c r="A46" s="96"/>
      <c r="B46" s="91" t="s">
        <v>95</v>
      </c>
      <c r="C46" s="92" t="s">
        <v>107</v>
      </c>
      <c r="D46" s="92" t="s">
        <v>107</v>
      </c>
      <c r="E46" s="93" t="s">
        <v>107</v>
      </c>
      <c r="F46" s="93" t="s">
        <v>107</v>
      </c>
      <c r="G46" s="93" t="s">
        <v>107</v>
      </c>
      <c r="H46" s="93" t="s">
        <v>107</v>
      </c>
      <c r="I46" s="93" t="s">
        <v>107</v>
      </c>
      <c r="J46" s="93" t="s">
        <v>107</v>
      </c>
      <c r="K46" s="93" t="s">
        <v>107</v>
      </c>
      <c r="L46" s="93" t="s">
        <v>107</v>
      </c>
      <c r="M46" s="93" t="s">
        <v>107</v>
      </c>
    </row>
    <row r="47" spans="1:13" ht="75">
      <c r="A47" s="96" t="s">
        <v>164</v>
      </c>
      <c r="B47" s="91" t="s">
        <v>165</v>
      </c>
      <c r="C47" s="95">
        <v>150</v>
      </c>
      <c r="D47" s="95">
        <v>152</v>
      </c>
      <c r="E47" s="84">
        <f>F47+L47+M47</f>
        <v>1313102</v>
      </c>
      <c r="F47" s="84">
        <f>H47+J47</f>
        <v>1313102</v>
      </c>
      <c r="G47" s="84">
        <f>G49</f>
        <v>0</v>
      </c>
      <c r="H47" s="84">
        <f>H49+H50</f>
        <v>313102</v>
      </c>
      <c r="I47" s="84">
        <f>I49</f>
        <v>0</v>
      </c>
      <c r="J47" s="84">
        <f>J49+J50</f>
        <v>1000000</v>
      </c>
      <c r="K47" s="84">
        <f>K49+K50</f>
        <v>0</v>
      </c>
      <c r="L47" s="84">
        <f>L49+L50</f>
        <v>0</v>
      </c>
      <c r="M47" s="84">
        <f>M49+M50</f>
        <v>0</v>
      </c>
    </row>
    <row r="48" spans="1:13">
      <c r="A48" s="96"/>
      <c r="B48" s="91" t="s">
        <v>95</v>
      </c>
      <c r="C48" s="92" t="s">
        <v>107</v>
      </c>
      <c r="D48" s="92" t="s">
        <v>107</v>
      </c>
      <c r="E48" s="93" t="s">
        <v>107</v>
      </c>
      <c r="F48" s="93" t="s">
        <v>107</v>
      </c>
      <c r="G48" s="93" t="s">
        <v>107</v>
      </c>
      <c r="H48" s="93" t="s">
        <v>107</v>
      </c>
      <c r="I48" s="93" t="s">
        <v>107</v>
      </c>
      <c r="J48" s="93" t="s">
        <v>107</v>
      </c>
      <c r="K48" s="93" t="s">
        <v>107</v>
      </c>
      <c r="L48" s="93" t="s">
        <v>107</v>
      </c>
      <c r="M48" s="93" t="s">
        <v>107</v>
      </c>
    </row>
    <row r="49" spans="1:13" ht="45">
      <c r="A49" s="96" t="s">
        <v>166</v>
      </c>
      <c r="B49" s="91" t="s">
        <v>167</v>
      </c>
      <c r="C49" s="95">
        <v>150</v>
      </c>
      <c r="D49" s="95" t="s">
        <v>168</v>
      </c>
      <c r="E49" s="84">
        <f>F49+L49+M49</f>
        <v>0</v>
      </c>
      <c r="F49" s="84">
        <f>G49+H49+I49+J49</f>
        <v>0</v>
      </c>
      <c r="G49" s="86"/>
      <c r="H49" s="86"/>
      <c r="I49" s="86"/>
      <c r="J49" s="86"/>
      <c r="K49" s="86"/>
      <c r="L49" s="86"/>
      <c r="M49" s="86"/>
    </row>
    <row r="50" spans="1:13" ht="30">
      <c r="A50" s="96" t="s">
        <v>169</v>
      </c>
      <c r="B50" s="91" t="s">
        <v>170</v>
      </c>
      <c r="C50" s="95">
        <v>150</v>
      </c>
      <c r="D50" s="95" t="s">
        <v>171</v>
      </c>
      <c r="E50" s="84">
        <f>F50+L50+M50</f>
        <v>1313102</v>
      </c>
      <c r="F50" s="84">
        <f>H50+J50</f>
        <v>1313102</v>
      </c>
      <c r="G50" s="84" t="s">
        <v>107</v>
      </c>
      <c r="H50" s="84">
        <f>H52</f>
        <v>313102</v>
      </c>
      <c r="I50" s="84" t="s">
        <v>107</v>
      </c>
      <c r="J50" s="84">
        <f>J53</f>
        <v>1000000</v>
      </c>
      <c r="K50" s="84">
        <f>K53</f>
        <v>0</v>
      </c>
      <c r="L50" s="84">
        <f>L52+L53</f>
        <v>0</v>
      </c>
      <c r="M50" s="84">
        <f>M52+M53</f>
        <v>0</v>
      </c>
    </row>
    <row r="51" spans="1:13">
      <c r="A51" s="96"/>
      <c r="B51" s="91" t="s">
        <v>95</v>
      </c>
      <c r="C51" s="92" t="s">
        <v>107</v>
      </c>
      <c r="D51" s="92" t="s">
        <v>107</v>
      </c>
      <c r="E51" s="93" t="s">
        <v>107</v>
      </c>
      <c r="F51" s="93" t="s">
        <v>107</v>
      </c>
      <c r="G51" s="93" t="s">
        <v>107</v>
      </c>
      <c r="H51" s="93" t="s">
        <v>107</v>
      </c>
      <c r="I51" s="93" t="s">
        <v>107</v>
      </c>
      <c r="J51" s="93" t="s">
        <v>107</v>
      </c>
      <c r="K51" s="93" t="s">
        <v>107</v>
      </c>
      <c r="L51" s="93" t="s">
        <v>107</v>
      </c>
      <c r="M51" s="93" t="s">
        <v>107</v>
      </c>
    </row>
    <row r="52" spans="1:13" ht="30">
      <c r="A52" s="96" t="s">
        <v>172</v>
      </c>
      <c r="B52" s="91" t="s">
        <v>173</v>
      </c>
      <c r="C52" s="95">
        <v>150</v>
      </c>
      <c r="D52" s="95" t="s">
        <v>171</v>
      </c>
      <c r="E52" s="84">
        <f>F52+L52+M52</f>
        <v>313102</v>
      </c>
      <c r="F52" s="84">
        <f>H52</f>
        <v>313102</v>
      </c>
      <c r="G52" s="93" t="s">
        <v>107</v>
      </c>
      <c r="H52" s="85">
        <v>313102</v>
      </c>
      <c r="I52" s="93" t="s">
        <v>107</v>
      </c>
      <c r="J52" s="93" t="s">
        <v>107</v>
      </c>
      <c r="K52" s="93" t="s">
        <v>107</v>
      </c>
      <c r="L52" s="85"/>
      <c r="M52" s="85"/>
    </row>
    <row r="53" spans="1:13">
      <c r="A53" s="96" t="s">
        <v>174</v>
      </c>
      <c r="B53" s="91" t="s">
        <v>175</v>
      </c>
      <c r="C53" s="95">
        <v>150</v>
      </c>
      <c r="D53" s="95" t="s">
        <v>171</v>
      </c>
      <c r="E53" s="84">
        <f>F53+L53+M53</f>
        <v>1000000</v>
      </c>
      <c r="F53" s="84">
        <f>J53</f>
        <v>1000000</v>
      </c>
      <c r="G53" s="84" t="s">
        <v>107</v>
      </c>
      <c r="H53" s="84" t="s">
        <v>107</v>
      </c>
      <c r="I53" s="84" t="s">
        <v>107</v>
      </c>
      <c r="J53" s="84">
        <f>J55+J56</f>
        <v>1000000</v>
      </c>
      <c r="K53" s="84">
        <f>K55+K56</f>
        <v>0</v>
      </c>
      <c r="L53" s="84">
        <f>L55+L56</f>
        <v>0</v>
      </c>
      <c r="M53" s="84">
        <f>M55+M56</f>
        <v>0</v>
      </c>
    </row>
    <row r="54" spans="1:13">
      <c r="A54" s="96"/>
      <c r="B54" s="91" t="s">
        <v>95</v>
      </c>
      <c r="C54" s="92" t="s">
        <v>107</v>
      </c>
      <c r="D54" s="92" t="s">
        <v>107</v>
      </c>
      <c r="E54" s="93" t="s">
        <v>107</v>
      </c>
      <c r="F54" s="93" t="s">
        <v>107</v>
      </c>
      <c r="G54" s="93" t="s">
        <v>107</v>
      </c>
      <c r="H54" s="93" t="s">
        <v>107</v>
      </c>
      <c r="I54" s="93" t="s">
        <v>107</v>
      </c>
      <c r="J54" s="93" t="s">
        <v>107</v>
      </c>
      <c r="K54" s="93" t="s">
        <v>107</v>
      </c>
      <c r="L54" s="93" t="s">
        <v>107</v>
      </c>
      <c r="M54" s="93" t="s">
        <v>107</v>
      </c>
    </row>
    <row r="55" spans="1:13">
      <c r="A55" s="105" t="s">
        <v>176</v>
      </c>
      <c r="B55" s="91" t="s">
        <v>177</v>
      </c>
      <c r="C55" s="95">
        <v>150</v>
      </c>
      <c r="D55" s="95" t="s">
        <v>171</v>
      </c>
      <c r="E55" s="84">
        <f>F55+L55+M55</f>
        <v>1000000</v>
      </c>
      <c r="F55" s="84">
        <f>J55</f>
        <v>1000000</v>
      </c>
      <c r="G55" s="93" t="s">
        <v>107</v>
      </c>
      <c r="H55" s="93" t="s">
        <v>107</v>
      </c>
      <c r="I55" s="93" t="s">
        <v>107</v>
      </c>
      <c r="J55" s="86">
        <v>1000000</v>
      </c>
      <c r="K55" s="86"/>
      <c r="L55" s="85"/>
      <c r="M55" s="85"/>
    </row>
    <row r="56" spans="1:13" ht="30">
      <c r="A56" s="105" t="s">
        <v>178</v>
      </c>
      <c r="B56" s="91" t="s">
        <v>179</v>
      </c>
      <c r="C56" s="95">
        <v>150</v>
      </c>
      <c r="D56" s="95" t="s">
        <v>171</v>
      </c>
      <c r="E56" s="84">
        <f>F56+L56+M56</f>
        <v>0</v>
      </c>
      <c r="F56" s="84">
        <f>J56</f>
        <v>0</v>
      </c>
      <c r="G56" s="93" t="s">
        <v>107</v>
      </c>
      <c r="H56" s="93" t="s">
        <v>107</v>
      </c>
      <c r="I56" s="93" t="s">
        <v>107</v>
      </c>
      <c r="J56" s="86"/>
      <c r="K56" s="86"/>
      <c r="L56" s="85"/>
      <c r="M56" s="85"/>
    </row>
    <row r="57" spans="1:13" ht="45">
      <c r="A57" s="96" t="s">
        <v>180</v>
      </c>
      <c r="B57" s="91" t="s">
        <v>181</v>
      </c>
      <c r="C57" s="95">
        <v>150</v>
      </c>
      <c r="D57" s="95">
        <v>154</v>
      </c>
      <c r="E57" s="84">
        <f t="shared" ref="E57:M57" si="4">E59+E60</f>
        <v>0</v>
      </c>
      <c r="F57" s="84">
        <f t="shared" si="4"/>
        <v>0</v>
      </c>
      <c r="G57" s="84">
        <f t="shared" si="4"/>
        <v>0</v>
      </c>
      <c r="H57" s="84">
        <f t="shared" si="4"/>
        <v>0</v>
      </c>
      <c r="I57" s="84">
        <f t="shared" si="4"/>
        <v>0</v>
      </c>
      <c r="J57" s="84">
        <f t="shared" si="4"/>
        <v>0</v>
      </c>
      <c r="K57" s="84">
        <f t="shared" si="4"/>
        <v>0</v>
      </c>
      <c r="L57" s="84">
        <f t="shared" si="4"/>
        <v>0</v>
      </c>
      <c r="M57" s="84">
        <f t="shared" si="4"/>
        <v>0</v>
      </c>
    </row>
    <row r="58" spans="1:13">
      <c r="A58" s="96"/>
      <c r="B58" s="91" t="s">
        <v>59</v>
      </c>
      <c r="C58" s="92" t="s">
        <v>107</v>
      </c>
      <c r="D58" s="92" t="s">
        <v>107</v>
      </c>
      <c r="E58" s="93" t="s">
        <v>107</v>
      </c>
      <c r="F58" s="93" t="s">
        <v>107</v>
      </c>
      <c r="G58" s="93" t="s">
        <v>107</v>
      </c>
      <c r="H58" s="93" t="s">
        <v>107</v>
      </c>
      <c r="I58" s="93" t="s">
        <v>107</v>
      </c>
      <c r="J58" s="93" t="s">
        <v>107</v>
      </c>
      <c r="K58" s="93" t="s">
        <v>107</v>
      </c>
      <c r="L58" s="93" t="s">
        <v>107</v>
      </c>
      <c r="M58" s="93" t="s">
        <v>107</v>
      </c>
    </row>
    <row r="59" spans="1:13" ht="45">
      <c r="A59" s="96" t="s">
        <v>182</v>
      </c>
      <c r="B59" s="91" t="s">
        <v>167</v>
      </c>
      <c r="C59" s="95">
        <v>150</v>
      </c>
      <c r="D59" s="95" t="s">
        <v>183</v>
      </c>
      <c r="E59" s="84">
        <f>F59+L59+M59</f>
        <v>0</v>
      </c>
      <c r="F59" s="84">
        <f>G59+H59+I59+J59</f>
        <v>0</v>
      </c>
      <c r="G59" s="85"/>
      <c r="H59" s="85"/>
      <c r="I59" s="86"/>
      <c r="J59" s="85"/>
      <c r="K59" s="85"/>
      <c r="L59" s="85"/>
      <c r="M59" s="85"/>
    </row>
    <row r="60" spans="1:13" ht="30">
      <c r="A60" s="96" t="s">
        <v>184</v>
      </c>
      <c r="B60" s="91" t="s">
        <v>170</v>
      </c>
      <c r="C60" s="95">
        <v>150</v>
      </c>
      <c r="D60" s="95" t="s">
        <v>185</v>
      </c>
      <c r="E60" s="84">
        <f>F60+L60+M60</f>
        <v>0</v>
      </c>
      <c r="F60" s="84">
        <f>G60+H60+I60+J60</f>
        <v>0</v>
      </c>
      <c r="G60" s="85"/>
      <c r="H60" s="85"/>
      <c r="I60" s="86"/>
      <c r="J60" s="85"/>
      <c r="K60" s="85"/>
      <c r="L60" s="85"/>
      <c r="M60" s="85"/>
    </row>
    <row r="61" spans="1:13" ht="90">
      <c r="A61" s="96" t="s">
        <v>186</v>
      </c>
      <c r="B61" s="91" t="s">
        <v>187</v>
      </c>
      <c r="C61" s="95">
        <v>150</v>
      </c>
      <c r="D61" s="95">
        <v>155</v>
      </c>
      <c r="E61" s="84">
        <f>F61+L61+M61</f>
        <v>0</v>
      </c>
      <c r="F61" s="84">
        <f>J61</f>
        <v>0</v>
      </c>
      <c r="G61" s="84" t="s">
        <v>107</v>
      </c>
      <c r="H61" s="84" t="s">
        <v>107</v>
      </c>
      <c r="I61" s="84" t="s">
        <v>107</v>
      </c>
      <c r="J61" s="84">
        <f>J63+J64+J65</f>
        <v>0</v>
      </c>
      <c r="K61" s="84">
        <f>K63+K64+K65</f>
        <v>0</v>
      </c>
      <c r="L61" s="84">
        <f>L63+L64+L65</f>
        <v>0</v>
      </c>
      <c r="M61" s="84">
        <f>M63+M64+M65</f>
        <v>0</v>
      </c>
    </row>
    <row r="62" spans="1:13">
      <c r="A62" s="96"/>
      <c r="B62" s="91" t="s">
        <v>59</v>
      </c>
      <c r="C62" s="92" t="s">
        <v>107</v>
      </c>
      <c r="D62" s="92" t="s">
        <v>107</v>
      </c>
      <c r="E62" s="93" t="s">
        <v>107</v>
      </c>
      <c r="F62" s="93" t="s">
        <v>107</v>
      </c>
      <c r="G62" s="93" t="s">
        <v>107</v>
      </c>
      <c r="H62" s="93" t="s">
        <v>107</v>
      </c>
      <c r="I62" s="93" t="s">
        <v>107</v>
      </c>
      <c r="J62" s="93" t="s">
        <v>107</v>
      </c>
      <c r="K62" s="93" t="s">
        <v>107</v>
      </c>
      <c r="L62" s="93" t="s">
        <v>107</v>
      </c>
      <c r="M62" s="93" t="s">
        <v>107</v>
      </c>
    </row>
    <row r="63" spans="1:13" ht="90">
      <c r="A63" s="96" t="s">
        <v>188</v>
      </c>
      <c r="B63" s="91" t="s">
        <v>189</v>
      </c>
      <c r="C63" s="95">
        <v>150</v>
      </c>
      <c r="D63" s="95">
        <v>155</v>
      </c>
      <c r="E63" s="84">
        <f>F63+L63+M63</f>
        <v>0</v>
      </c>
      <c r="F63" s="84">
        <f>J63</f>
        <v>0</v>
      </c>
      <c r="G63" s="93" t="s">
        <v>107</v>
      </c>
      <c r="H63" s="93" t="s">
        <v>107</v>
      </c>
      <c r="I63" s="93" t="s">
        <v>107</v>
      </c>
      <c r="J63" s="85"/>
      <c r="K63" s="85"/>
      <c r="L63" s="85"/>
      <c r="M63" s="85"/>
    </row>
    <row r="64" spans="1:13" ht="120">
      <c r="A64" s="96" t="s">
        <v>190</v>
      </c>
      <c r="B64" s="91" t="s">
        <v>191</v>
      </c>
      <c r="C64" s="95">
        <v>150</v>
      </c>
      <c r="D64" s="95">
        <v>155</v>
      </c>
      <c r="E64" s="84">
        <f>F64+L64+M64</f>
        <v>0</v>
      </c>
      <c r="F64" s="84">
        <f>J64</f>
        <v>0</v>
      </c>
      <c r="G64" s="93" t="s">
        <v>107</v>
      </c>
      <c r="H64" s="93" t="s">
        <v>107</v>
      </c>
      <c r="I64" s="93" t="s">
        <v>107</v>
      </c>
      <c r="J64" s="85"/>
      <c r="K64" s="85"/>
      <c r="L64" s="85"/>
      <c r="M64" s="85"/>
    </row>
    <row r="65" spans="1:13" ht="30">
      <c r="A65" s="96" t="s">
        <v>192</v>
      </c>
      <c r="B65" s="91" t="s">
        <v>193</v>
      </c>
      <c r="C65" s="95">
        <v>150</v>
      </c>
      <c r="D65" s="95">
        <v>155</v>
      </c>
      <c r="E65" s="84">
        <f>F65+L65+M65</f>
        <v>0</v>
      </c>
      <c r="F65" s="84">
        <f>J65</f>
        <v>0</v>
      </c>
      <c r="G65" s="93" t="s">
        <v>107</v>
      </c>
      <c r="H65" s="93" t="s">
        <v>107</v>
      </c>
      <c r="I65" s="93" t="s">
        <v>107</v>
      </c>
      <c r="J65" s="85"/>
      <c r="K65" s="85"/>
      <c r="L65" s="85"/>
      <c r="M65" s="85"/>
    </row>
    <row r="66" spans="1:13" ht="60">
      <c r="A66" s="96" t="s">
        <v>194</v>
      </c>
      <c r="B66" s="91" t="s">
        <v>195</v>
      </c>
      <c r="C66" s="95">
        <v>150</v>
      </c>
      <c r="D66" s="95">
        <v>156</v>
      </c>
      <c r="E66" s="84">
        <f>F66+L66+M66</f>
        <v>0</v>
      </c>
      <c r="F66" s="84">
        <f>J66</f>
        <v>0</v>
      </c>
      <c r="G66" s="93" t="s">
        <v>107</v>
      </c>
      <c r="H66" s="93" t="s">
        <v>107</v>
      </c>
      <c r="I66" s="93" t="s">
        <v>107</v>
      </c>
      <c r="J66" s="85"/>
      <c r="K66" s="85"/>
      <c r="L66" s="85"/>
      <c r="M66" s="85"/>
    </row>
    <row r="67" spans="1:13" ht="45">
      <c r="A67" s="96" t="s">
        <v>196</v>
      </c>
      <c r="B67" s="91" t="s">
        <v>197</v>
      </c>
      <c r="C67" s="95">
        <v>150</v>
      </c>
      <c r="D67" s="95">
        <v>157</v>
      </c>
      <c r="E67" s="84">
        <f>F67+L67+M67</f>
        <v>0</v>
      </c>
      <c r="F67" s="84">
        <f>J67</f>
        <v>0</v>
      </c>
      <c r="G67" s="93" t="s">
        <v>107</v>
      </c>
      <c r="H67" s="93" t="s">
        <v>107</v>
      </c>
      <c r="I67" s="93" t="s">
        <v>107</v>
      </c>
      <c r="J67" s="85"/>
      <c r="K67" s="85"/>
      <c r="L67" s="85"/>
      <c r="M67" s="85"/>
    </row>
    <row r="68" spans="1:13" ht="45">
      <c r="A68" s="96" t="s">
        <v>198</v>
      </c>
      <c r="B68" s="91" t="s">
        <v>199</v>
      </c>
      <c r="C68" s="95">
        <v>160</v>
      </c>
      <c r="D68" s="95">
        <v>160</v>
      </c>
      <c r="E68" s="84">
        <f>E70</f>
        <v>0</v>
      </c>
      <c r="F68" s="84">
        <f>F70</f>
        <v>0</v>
      </c>
      <c r="G68" s="84" t="s">
        <v>107</v>
      </c>
      <c r="H68" s="84" t="s">
        <v>107</v>
      </c>
      <c r="I68" s="84">
        <f>I70</f>
        <v>0</v>
      </c>
      <c r="J68" s="84" t="s">
        <v>107</v>
      </c>
      <c r="K68" s="84" t="s">
        <v>107</v>
      </c>
      <c r="L68" s="84">
        <f>L70</f>
        <v>0</v>
      </c>
      <c r="M68" s="84">
        <f>M70</f>
        <v>0</v>
      </c>
    </row>
    <row r="69" spans="1:13">
      <c r="A69" s="96"/>
      <c r="B69" s="91" t="s">
        <v>95</v>
      </c>
      <c r="C69" s="92" t="s">
        <v>107</v>
      </c>
      <c r="D69" s="92" t="s">
        <v>107</v>
      </c>
      <c r="E69" s="93" t="s">
        <v>107</v>
      </c>
      <c r="F69" s="93" t="s">
        <v>107</v>
      </c>
      <c r="G69" s="93" t="s">
        <v>107</v>
      </c>
      <c r="H69" s="93" t="s">
        <v>107</v>
      </c>
      <c r="I69" s="93" t="s">
        <v>107</v>
      </c>
      <c r="J69" s="93" t="s">
        <v>107</v>
      </c>
      <c r="K69" s="93" t="s">
        <v>107</v>
      </c>
      <c r="L69" s="93" t="s">
        <v>107</v>
      </c>
      <c r="M69" s="93" t="s">
        <v>107</v>
      </c>
    </row>
    <row r="70" spans="1:13" ht="120">
      <c r="A70" s="96" t="s">
        <v>200</v>
      </c>
      <c r="B70" s="91" t="s">
        <v>201</v>
      </c>
      <c r="C70" s="95">
        <v>160</v>
      </c>
      <c r="D70" s="95">
        <v>162</v>
      </c>
      <c r="E70" s="84">
        <f>F70+L70+M70</f>
        <v>0</v>
      </c>
      <c r="F70" s="84">
        <f>I70</f>
        <v>0</v>
      </c>
      <c r="G70" s="93" t="s">
        <v>107</v>
      </c>
      <c r="H70" s="93" t="s">
        <v>107</v>
      </c>
      <c r="I70" s="85"/>
      <c r="J70" s="93" t="s">
        <v>107</v>
      </c>
      <c r="K70" s="93" t="s">
        <v>107</v>
      </c>
      <c r="L70" s="85"/>
      <c r="M70" s="85"/>
    </row>
    <row r="71" spans="1:13">
      <c r="A71" s="96" t="s">
        <v>202</v>
      </c>
      <c r="B71" s="91" t="s">
        <v>203</v>
      </c>
      <c r="C71" s="95">
        <v>180</v>
      </c>
      <c r="D71" s="92" t="s">
        <v>107</v>
      </c>
      <c r="E71" s="84">
        <f t="shared" ref="E71:M71" si="5">E73</f>
        <v>0</v>
      </c>
      <c r="F71" s="84">
        <f t="shared" si="5"/>
        <v>0</v>
      </c>
      <c r="G71" s="84">
        <f t="shared" si="5"/>
        <v>0</v>
      </c>
      <c r="H71" s="84">
        <f t="shared" si="5"/>
        <v>0</v>
      </c>
      <c r="I71" s="84">
        <f t="shared" si="5"/>
        <v>0</v>
      </c>
      <c r="J71" s="84">
        <f t="shared" si="5"/>
        <v>0</v>
      </c>
      <c r="K71" s="84">
        <f t="shared" si="5"/>
        <v>0</v>
      </c>
      <c r="L71" s="84">
        <f t="shared" si="5"/>
        <v>0</v>
      </c>
      <c r="M71" s="84">
        <f t="shared" si="5"/>
        <v>0</v>
      </c>
    </row>
    <row r="72" spans="1:13">
      <c r="A72" s="96"/>
      <c r="B72" s="91" t="s">
        <v>95</v>
      </c>
      <c r="C72" s="92" t="s">
        <v>107</v>
      </c>
      <c r="D72" s="92" t="s">
        <v>107</v>
      </c>
      <c r="E72" s="93" t="s">
        <v>107</v>
      </c>
      <c r="F72" s="93" t="s">
        <v>107</v>
      </c>
      <c r="G72" s="93" t="s">
        <v>107</v>
      </c>
      <c r="H72" s="93" t="s">
        <v>107</v>
      </c>
      <c r="I72" s="93" t="s">
        <v>107</v>
      </c>
      <c r="J72" s="93" t="s">
        <v>107</v>
      </c>
      <c r="K72" s="93" t="s">
        <v>107</v>
      </c>
      <c r="L72" s="93" t="s">
        <v>107</v>
      </c>
      <c r="M72" s="93" t="s">
        <v>107</v>
      </c>
    </row>
    <row r="73" spans="1:13">
      <c r="A73" s="96" t="s">
        <v>204</v>
      </c>
      <c r="B73" s="91" t="s">
        <v>205</v>
      </c>
      <c r="C73" s="95">
        <v>180</v>
      </c>
      <c r="D73" s="95">
        <v>189</v>
      </c>
      <c r="E73" s="84">
        <f t="shared" ref="E73:M73" si="6">E75+E76</f>
        <v>0</v>
      </c>
      <c r="F73" s="84">
        <f t="shared" si="6"/>
        <v>0</v>
      </c>
      <c r="G73" s="84">
        <f t="shared" si="6"/>
        <v>0</v>
      </c>
      <c r="H73" s="84">
        <f t="shared" si="6"/>
        <v>0</v>
      </c>
      <c r="I73" s="84">
        <f t="shared" si="6"/>
        <v>0</v>
      </c>
      <c r="J73" s="84">
        <f t="shared" si="6"/>
        <v>0</v>
      </c>
      <c r="K73" s="84">
        <f t="shared" si="6"/>
        <v>0</v>
      </c>
      <c r="L73" s="84">
        <f t="shared" si="6"/>
        <v>0</v>
      </c>
      <c r="M73" s="84">
        <f t="shared" si="6"/>
        <v>0</v>
      </c>
    </row>
    <row r="74" spans="1:13">
      <c r="A74" s="96"/>
      <c r="B74" s="91" t="s">
        <v>59</v>
      </c>
      <c r="C74" s="92" t="s">
        <v>107</v>
      </c>
      <c r="D74" s="92" t="s">
        <v>107</v>
      </c>
      <c r="E74" s="93" t="s">
        <v>107</v>
      </c>
      <c r="F74" s="93" t="s">
        <v>107</v>
      </c>
      <c r="G74" s="93" t="s">
        <v>107</v>
      </c>
      <c r="H74" s="93" t="s">
        <v>107</v>
      </c>
      <c r="I74" s="93" t="s">
        <v>107</v>
      </c>
      <c r="J74" s="93" t="s">
        <v>107</v>
      </c>
      <c r="K74" s="93" t="s">
        <v>107</v>
      </c>
      <c r="L74" s="93" t="s">
        <v>107</v>
      </c>
      <c r="M74" s="93" t="s">
        <v>107</v>
      </c>
    </row>
    <row r="75" spans="1:13" ht="60">
      <c r="A75" s="96" t="s">
        <v>206</v>
      </c>
      <c r="B75" s="91" t="s">
        <v>207</v>
      </c>
      <c r="C75" s="95">
        <v>180</v>
      </c>
      <c r="D75" s="95" t="s">
        <v>208</v>
      </c>
      <c r="E75" s="84">
        <f>F75+L75+M75</f>
        <v>0</v>
      </c>
      <c r="F75" s="84">
        <f>G75+H75+I75+J75</f>
        <v>0</v>
      </c>
      <c r="G75" s="85"/>
      <c r="H75" s="85"/>
      <c r="I75" s="86"/>
      <c r="J75" s="85"/>
      <c r="K75" s="85"/>
      <c r="L75" s="85"/>
      <c r="M75" s="85"/>
    </row>
    <row r="76" spans="1:13">
      <c r="A76" s="96" t="s">
        <v>209</v>
      </c>
      <c r="B76" s="91" t="s">
        <v>205</v>
      </c>
      <c r="C76" s="95">
        <v>180</v>
      </c>
      <c r="D76" s="95" t="s">
        <v>210</v>
      </c>
      <c r="E76" s="84">
        <f>F76+L76+M76</f>
        <v>0</v>
      </c>
      <c r="F76" s="84">
        <f>G76+H76+I76+J76</f>
        <v>0</v>
      </c>
      <c r="G76" s="85"/>
      <c r="H76" s="85"/>
      <c r="I76" s="86"/>
      <c r="J76" s="85"/>
      <c r="K76" s="85"/>
      <c r="L76" s="85"/>
      <c r="M76" s="85"/>
    </row>
    <row r="77" spans="1:13" ht="30">
      <c r="A77" s="96" t="s">
        <v>211</v>
      </c>
      <c r="B77" s="91" t="s">
        <v>212</v>
      </c>
      <c r="C77" s="92">
        <v>410</v>
      </c>
      <c r="D77" s="92" t="s">
        <v>107</v>
      </c>
      <c r="E77" s="84">
        <f>F77+L77+M77</f>
        <v>0</v>
      </c>
      <c r="F77" s="84">
        <f>G77+H77+I77+J77</f>
        <v>0</v>
      </c>
      <c r="G77" s="85"/>
      <c r="H77" s="85"/>
      <c r="I77" s="85"/>
      <c r="J77" s="85"/>
      <c r="K77" s="85"/>
      <c r="L77" s="85"/>
      <c r="M77" s="85"/>
    </row>
    <row r="78" spans="1:13" ht="30">
      <c r="A78" s="96" t="s">
        <v>213</v>
      </c>
      <c r="B78" s="91" t="s">
        <v>214</v>
      </c>
      <c r="C78" s="92">
        <v>420</v>
      </c>
      <c r="D78" s="92" t="s">
        <v>107</v>
      </c>
      <c r="E78" s="84">
        <f>F78+L78+M78</f>
        <v>0</v>
      </c>
      <c r="F78" s="84">
        <f>G78+H78+I78+J78</f>
        <v>0</v>
      </c>
      <c r="G78" s="85"/>
      <c r="H78" s="85"/>
      <c r="I78" s="85"/>
      <c r="J78" s="85"/>
      <c r="K78" s="85"/>
      <c r="L78" s="85"/>
      <c r="M78" s="85"/>
    </row>
    <row r="79" spans="1:13" ht="30">
      <c r="A79" s="96" t="s">
        <v>215</v>
      </c>
      <c r="B79" s="91" t="s">
        <v>216</v>
      </c>
      <c r="C79" s="92">
        <v>440</v>
      </c>
      <c r="D79" s="92" t="s">
        <v>107</v>
      </c>
      <c r="E79" s="84">
        <f t="shared" ref="E79:M79" si="7">E81+E82+E83+E84+E85+E86+E87+E88</f>
        <v>0</v>
      </c>
      <c r="F79" s="84">
        <f t="shared" si="7"/>
        <v>0</v>
      </c>
      <c r="G79" s="84">
        <f t="shared" si="7"/>
        <v>0</v>
      </c>
      <c r="H79" s="84">
        <f t="shared" si="7"/>
        <v>0</v>
      </c>
      <c r="I79" s="84">
        <f t="shared" si="7"/>
        <v>0</v>
      </c>
      <c r="J79" s="84">
        <f t="shared" si="7"/>
        <v>0</v>
      </c>
      <c r="K79" s="84">
        <f t="shared" si="7"/>
        <v>0</v>
      </c>
      <c r="L79" s="84">
        <f t="shared" si="7"/>
        <v>0</v>
      </c>
      <c r="M79" s="84">
        <f t="shared" si="7"/>
        <v>0</v>
      </c>
    </row>
    <row r="80" spans="1:13">
      <c r="A80" s="96"/>
      <c r="B80" s="91" t="s">
        <v>59</v>
      </c>
      <c r="C80" s="92" t="s">
        <v>107</v>
      </c>
      <c r="D80" s="92" t="s">
        <v>107</v>
      </c>
      <c r="E80" s="93" t="s">
        <v>107</v>
      </c>
      <c r="F80" s="93" t="s">
        <v>107</v>
      </c>
      <c r="G80" s="93" t="s">
        <v>107</v>
      </c>
      <c r="H80" s="93" t="s">
        <v>107</v>
      </c>
      <c r="I80" s="93" t="s">
        <v>107</v>
      </c>
      <c r="J80" s="93" t="s">
        <v>107</v>
      </c>
      <c r="K80" s="93" t="s">
        <v>107</v>
      </c>
      <c r="L80" s="93" t="s">
        <v>107</v>
      </c>
      <c r="M80" s="93" t="s">
        <v>107</v>
      </c>
    </row>
    <row r="81" spans="1:13" ht="60">
      <c r="A81" s="96" t="s">
        <v>217</v>
      </c>
      <c r="B81" s="91" t="s">
        <v>218</v>
      </c>
      <c r="C81" s="92">
        <v>440</v>
      </c>
      <c r="D81" s="95">
        <v>441</v>
      </c>
      <c r="E81" s="84">
        <f t="shared" ref="E81:E88" si="8">F81+L81+M81</f>
        <v>0</v>
      </c>
      <c r="F81" s="84">
        <f t="shared" ref="F81:F88" si="9">G81+H81+I81+J81</f>
        <v>0</v>
      </c>
      <c r="G81" s="85"/>
      <c r="H81" s="85"/>
      <c r="I81" s="85"/>
      <c r="J81" s="85"/>
      <c r="K81" s="85"/>
      <c r="L81" s="85"/>
      <c r="M81" s="85"/>
    </row>
    <row r="82" spans="1:13" ht="30">
      <c r="A82" s="96" t="s">
        <v>219</v>
      </c>
      <c r="B82" s="91" t="s">
        <v>220</v>
      </c>
      <c r="C82" s="92">
        <v>440</v>
      </c>
      <c r="D82" s="95">
        <v>442</v>
      </c>
      <c r="E82" s="84">
        <f t="shared" si="8"/>
        <v>0</v>
      </c>
      <c r="F82" s="84">
        <f t="shared" si="9"/>
        <v>0</v>
      </c>
      <c r="G82" s="85"/>
      <c r="H82" s="85"/>
      <c r="I82" s="85"/>
      <c r="J82" s="85"/>
      <c r="K82" s="85"/>
      <c r="L82" s="85"/>
      <c r="M82" s="85"/>
    </row>
    <row r="83" spans="1:13" ht="45">
      <c r="A83" s="96" t="s">
        <v>221</v>
      </c>
      <c r="B83" s="91" t="s">
        <v>222</v>
      </c>
      <c r="C83" s="92">
        <v>440</v>
      </c>
      <c r="D83" s="95">
        <v>443</v>
      </c>
      <c r="E83" s="84">
        <f t="shared" si="8"/>
        <v>0</v>
      </c>
      <c r="F83" s="84">
        <f t="shared" si="9"/>
        <v>0</v>
      </c>
      <c r="G83" s="85"/>
      <c r="H83" s="85"/>
      <c r="I83" s="85"/>
      <c r="J83" s="85"/>
      <c r="K83" s="85"/>
      <c r="L83" s="85"/>
      <c r="M83" s="85"/>
    </row>
    <row r="84" spans="1:13" ht="30">
      <c r="A84" s="96" t="s">
        <v>223</v>
      </c>
      <c r="B84" s="91" t="s">
        <v>224</v>
      </c>
      <c r="C84" s="92">
        <v>440</v>
      </c>
      <c r="D84" s="95">
        <v>444</v>
      </c>
      <c r="E84" s="84">
        <f t="shared" si="8"/>
        <v>0</v>
      </c>
      <c r="F84" s="84">
        <f t="shared" si="9"/>
        <v>0</v>
      </c>
      <c r="G84" s="85"/>
      <c r="H84" s="85"/>
      <c r="I84" s="85"/>
      <c r="J84" s="85"/>
      <c r="K84" s="85"/>
      <c r="L84" s="85"/>
      <c r="M84" s="85"/>
    </row>
    <row r="85" spans="1:13" ht="30">
      <c r="A85" s="96" t="s">
        <v>225</v>
      </c>
      <c r="B85" s="94" t="s">
        <v>226</v>
      </c>
      <c r="C85" s="92">
        <v>440</v>
      </c>
      <c r="D85" s="95">
        <v>445</v>
      </c>
      <c r="E85" s="84">
        <f t="shared" si="8"/>
        <v>0</v>
      </c>
      <c r="F85" s="84">
        <f t="shared" si="9"/>
        <v>0</v>
      </c>
      <c r="G85" s="85"/>
      <c r="H85" s="85"/>
      <c r="I85" s="85"/>
      <c r="J85" s="85"/>
      <c r="K85" s="85"/>
      <c r="L85" s="85"/>
      <c r="M85" s="85"/>
    </row>
    <row r="86" spans="1:13" ht="45">
      <c r="A86" s="96" t="s">
        <v>227</v>
      </c>
      <c r="B86" s="94" t="s">
        <v>228</v>
      </c>
      <c r="C86" s="92">
        <v>440</v>
      </c>
      <c r="D86" s="95">
        <v>446</v>
      </c>
      <c r="E86" s="84">
        <f t="shared" si="8"/>
        <v>0</v>
      </c>
      <c r="F86" s="84">
        <f t="shared" si="9"/>
        <v>0</v>
      </c>
      <c r="G86" s="85"/>
      <c r="H86" s="85"/>
      <c r="I86" s="85"/>
      <c r="J86" s="85"/>
      <c r="K86" s="85"/>
      <c r="L86" s="85"/>
      <c r="M86" s="85"/>
    </row>
    <row r="87" spans="1:13" ht="45">
      <c r="A87" s="96" t="s">
        <v>229</v>
      </c>
      <c r="B87" s="94" t="s">
        <v>230</v>
      </c>
      <c r="C87" s="92">
        <v>440</v>
      </c>
      <c r="D87" s="95">
        <v>447</v>
      </c>
      <c r="E87" s="84">
        <f t="shared" si="8"/>
        <v>0</v>
      </c>
      <c r="F87" s="84">
        <f t="shared" si="9"/>
        <v>0</v>
      </c>
      <c r="G87" s="85"/>
      <c r="H87" s="85"/>
      <c r="I87" s="85"/>
      <c r="J87" s="85"/>
      <c r="K87" s="85"/>
      <c r="L87" s="85"/>
      <c r="M87" s="85"/>
    </row>
    <row r="88" spans="1:13" ht="45">
      <c r="A88" s="96" t="s">
        <v>231</v>
      </c>
      <c r="B88" s="94" t="s">
        <v>232</v>
      </c>
      <c r="C88" s="92">
        <v>440</v>
      </c>
      <c r="D88" s="95">
        <v>449</v>
      </c>
      <c r="E88" s="84">
        <f t="shared" si="8"/>
        <v>0</v>
      </c>
      <c r="F88" s="84">
        <f t="shared" si="9"/>
        <v>0</v>
      </c>
      <c r="G88" s="85"/>
      <c r="H88" s="85"/>
      <c r="I88" s="85"/>
      <c r="J88" s="85"/>
      <c r="K88" s="85"/>
      <c r="L88" s="85"/>
      <c r="M88" s="85"/>
    </row>
    <row r="89" spans="1:13" ht="42.75">
      <c r="A89" s="87" t="s">
        <v>233</v>
      </c>
      <c r="B89" s="88" t="s">
        <v>234</v>
      </c>
      <c r="C89" s="89" t="s">
        <v>107</v>
      </c>
      <c r="D89" s="89" t="s">
        <v>107</v>
      </c>
      <c r="E89" s="83">
        <f t="shared" ref="E89:M89" si="10">ROUND(E8+E9-E90+E209-E210,2)</f>
        <v>0</v>
      </c>
      <c r="F89" s="84">
        <f t="shared" si="10"/>
        <v>0</v>
      </c>
      <c r="G89" s="84">
        <f t="shared" si="10"/>
        <v>0</v>
      </c>
      <c r="H89" s="84">
        <f t="shared" si="10"/>
        <v>0</v>
      </c>
      <c r="I89" s="84">
        <f t="shared" si="10"/>
        <v>0</v>
      </c>
      <c r="J89" s="84">
        <f t="shared" si="10"/>
        <v>0</v>
      </c>
      <c r="K89" s="84">
        <f t="shared" si="10"/>
        <v>0</v>
      </c>
      <c r="L89" s="84">
        <f t="shared" si="10"/>
        <v>0</v>
      </c>
      <c r="M89" s="84">
        <f t="shared" si="10"/>
        <v>0</v>
      </c>
    </row>
    <row r="90" spans="1:13" ht="28.5">
      <c r="A90" s="87" t="s">
        <v>235</v>
      </c>
      <c r="B90" s="88" t="s">
        <v>236</v>
      </c>
      <c r="C90" s="82" t="s">
        <v>107</v>
      </c>
      <c r="D90" s="89" t="s">
        <v>107</v>
      </c>
      <c r="E90" s="83">
        <f>ROUND(E92+E93+E121+E130+E174+E180+E181+E182+E183+E187+E195+E208,2)</f>
        <v>33567953.270000003</v>
      </c>
      <c r="F90" s="83">
        <f>ROUND(F92+F93+F121+F130+F174+F180+F181+F182+F183+F187+F195+F208,2)</f>
        <v>33567953.270000003</v>
      </c>
      <c r="G90" s="83">
        <f>ROUND(G92+G93+G121+G130+G174+G180+G181+G183+G187+G195+G208,2)</f>
        <v>14591043.9</v>
      </c>
      <c r="H90" s="83">
        <f>ROUND(H92+H93+H121+H130+H174+H180+H181+H183+H187+H195+H208,2)</f>
        <v>486839.02</v>
      </c>
      <c r="I90" s="83">
        <f>ROUND(I92+I93+I121+I130+I174+I180+I181+I183+I187+I195+I208,2)</f>
        <v>0</v>
      </c>
      <c r="J90" s="83">
        <f>ROUND(J92+J93+J121+J130+J174+J180+J181+J182+J183+J187+J195+J208,2)</f>
        <v>18490070.350000001</v>
      </c>
      <c r="K90" s="83">
        <f>ROUND(K92+K93+K121+K130+K174+K180+K181+K182+K183+K187+K195+K208,2)</f>
        <v>0</v>
      </c>
      <c r="L90" s="83">
        <f>ROUND(L92+L93+L121+L130+L174+L180+L181+L182+L183+L187+L195+L208,2)</f>
        <v>0</v>
      </c>
      <c r="M90" s="83">
        <f>ROUND(M92+M93+M121+M130+M174+M180+M181+M182+M183+M187+M195+M208,2)</f>
        <v>0</v>
      </c>
    </row>
    <row r="91" spans="1:13">
      <c r="A91" s="90"/>
      <c r="B91" s="91" t="s">
        <v>59</v>
      </c>
      <c r="C91" s="95" t="s">
        <v>107</v>
      </c>
      <c r="D91" s="92" t="s">
        <v>107</v>
      </c>
      <c r="E91" s="93" t="s">
        <v>107</v>
      </c>
      <c r="F91" s="93" t="s">
        <v>107</v>
      </c>
      <c r="G91" s="93" t="s">
        <v>107</v>
      </c>
      <c r="H91" s="93" t="s">
        <v>107</v>
      </c>
      <c r="I91" s="93" t="s">
        <v>107</v>
      </c>
      <c r="J91" s="93" t="s">
        <v>107</v>
      </c>
      <c r="K91" s="93" t="s">
        <v>107</v>
      </c>
      <c r="L91" s="93" t="s">
        <v>107</v>
      </c>
      <c r="M91" s="93" t="s">
        <v>107</v>
      </c>
    </row>
    <row r="92" spans="1:13" ht="30">
      <c r="A92" s="90" t="s">
        <v>237</v>
      </c>
      <c r="B92" s="91" t="s">
        <v>238</v>
      </c>
      <c r="C92" s="95">
        <v>610</v>
      </c>
      <c r="D92" s="95">
        <v>610</v>
      </c>
      <c r="E92" s="84">
        <f>F92+L92+M92</f>
        <v>0</v>
      </c>
      <c r="F92" s="84">
        <f>G92+H92+I92+J92</f>
        <v>0</v>
      </c>
      <c r="G92" s="86"/>
      <c r="H92" s="86"/>
      <c r="I92" s="86"/>
      <c r="J92" s="86"/>
      <c r="K92" s="86"/>
      <c r="L92" s="86"/>
      <c r="M92" s="86"/>
    </row>
    <row r="93" spans="1:13" ht="30">
      <c r="A93" s="90" t="s">
        <v>239</v>
      </c>
      <c r="B93" s="91" t="s">
        <v>240</v>
      </c>
      <c r="C93" s="95">
        <v>110</v>
      </c>
      <c r="D93" s="92" t="s">
        <v>107</v>
      </c>
      <c r="E93" s="84">
        <f t="shared" ref="E93:M93" si="11">E95+E99+E107+E111</f>
        <v>28267730.82</v>
      </c>
      <c r="F93" s="84">
        <f t="shared" si="11"/>
        <v>28267730.82</v>
      </c>
      <c r="G93" s="84">
        <f t="shared" si="11"/>
        <v>13471109.689999999</v>
      </c>
      <c r="H93" s="84">
        <f t="shared" si="11"/>
        <v>92668.01999999999</v>
      </c>
      <c r="I93" s="84">
        <f t="shared" si="11"/>
        <v>0</v>
      </c>
      <c r="J93" s="84">
        <f t="shared" si="11"/>
        <v>14703953.109999999</v>
      </c>
      <c r="K93" s="84">
        <f t="shared" si="11"/>
        <v>0</v>
      </c>
      <c r="L93" s="84">
        <f t="shared" si="11"/>
        <v>0</v>
      </c>
      <c r="M93" s="84">
        <f t="shared" si="11"/>
        <v>0</v>
      </c>
    </row>
    <row r="94" spans="1:13">
      <c r="A94" s="90"/>
      <c r="B94" s="91" t="s">
        <v>95</v>
      </c>
      <c r="C94" s="95" t="s">
        <v>107</v>
      </c>
      <c r="D94" s="92" t="s">
        <v>107</v>
      </c>
      <c r="E94" s="93" t="s">
        <v>107</v>
      </c>
      <c r="F94" s="93" t="s">
        <v>107</v>
      </c>
      <c r="G94" s="93" t="s">
        <v>107</v>
      </c>
      <c r="H94" s="93" t="s">
        <v>107</v>
      </c>
      <c r="I94" s="93" t="s">
        <v>107</v>
      </c>
      <c r="J94" s="93" t="s">
        <v>107</v>
      </c>
      <c r="K94" s="93" t="s">
        <v>107</v>
      </c>
      <c r="L94" s="93" t="s">
        <v>107</v>
      </c>
      <c r="M94" s="93" t="s">
        <v>107</v>
      </c>
    </row>
    <row r="95" spans="1:13" ht="30">
      <c r="A95" s="90" t="s">
        <v>241</v>
      </c>
      <c r="B95" s="91" t="s">
        <v>242</v>
      </c>
      <c r="C95" s="95">
        <v>111</v>
      </c>
      <c r="D95" s="92" t="s">
        <v>107</v>
      </c>
      <c r="E95" s="84">
        <f t="shared" ref="E95:M95" si="12">E97+E98</f>
        <v>21776497.699999999</v>
      </c>
      <c r="F95" s="84">
        <f t="shared" si="12"/>
        <v>21776497.699999999</v>
      </c>
      <c r="G95" s="84">
        <f t="shared" si="12"/>
        <v>10400000</v>
      </c>
      <c r="H95" s="84">
        <f t="shared" si="12"/>
        <v>76497.7</v>
      </c>
      <c r="I95" s="84">
        <f t="shared" si="12"/>
        <v>0</v>
      </c>
      <c r="J95" s="84">
        <f t="shared" si="12"/>
        <v>11300000</v>
      </c>
      <c r="K95" s="84">
        <f t="shared" si="12"/>
        <v>0</v>
      </c>
      <c r="L95" s="84">
        <f t="shared" si="12"/>
        <v>0</v>
      </c>
      <c r="M95" s="84">
        <f t="shared" si="12"/>
        <v>0</v>
      </c>
    </row>
    <row r="96" spans="1:13">
      <c r="A96" s="90"/>
      <c r="B96" s="94" t="s">
        <v>59</v>
      </c>
      <c r="C96" s="95" t="s">
        <v>107</v>
      </c>
      <c r="D96" s="92" t="s">
        <v>107</v>
      </c>
      <c r="E96" s="93" t="s">
        <v>107</v>
      </c>
      <c r="F96" s="93" t="s">
        <v>107</v>
      </c>
      <c r="G96" s="93" t="s">
        <v>107</v>
      </c>
      <c r="H96" s="93" t="s">
        <v>107</v>
      </c>
      <c r="I96" s="93" t="s">
        <v>107</v>
      </c>
      <c r="J96" s="93" t="s">
        <v>107</v>
      </c>
      <c r="K96" s="93" t="s">
        <v>107</v>
      </c>
      <c r="L96" s="93" t="s">
        <v>107</v>
      </c>
      <c r="M96" s="93" t="s">
        <v>107</v>
      </c>
    </row>
    <row r="97" spans="1:13">
      <c r="A97" s="90" t="s">
        <v>243</v>
      </c>
      <c r="B97" s="91" t="s">
        <v>244</v>
      </c>
      <c r="C97" s="95">
        <v>111</v>
      </c>
      <c r="D97" s="92">
        <v>211</v>
      </c>
      <c r="E97" s="84">
        <f>F97+L97+M97</f>
        <v>21726497.699999999</v>
      </c>
      <c r="F97" s="84">
        <f>G97+H97+I97+J97</f>
        <v>21726497.699999999</v>
      </c>
      <c r="G97" s="86">
        <v>10370000</v>
      </c>
      <c r="H97" s="86">
        <v>76497.7</v>
      </c>
      <c r="I97" s="86"/>
      <c r="J97" s="86">
        <v>11280000</v>
      </c>
      <c r="K97" s="86"/>
      <c r="L97" s="86"/>
      <c r="M97" s="86"/>
    </row>
    <row r="98" spans="1:13" ht="45">
      <c r="A98" s="90" t="s">
        <v>245</v>
      </c>
      <c r="B98" s="91" t="s">
        <v>246</v>
      </c>
      <c r="C98" s="95">
        <v>111</v>
      </c>
      <c r="D98" s="92">
        <v>266</v>
      </c>
      <c r="E98" s="84">
        <f>F98+L98+M98</f>
        <v>50000</v>
      </c>
      <c r="F98" s="84">
        <f>G98+H98+I98+J98</f>
        <v>50000</v>
      </c>
      <c r="G98" s="86">
        <v>30000</v>
      </c>
      <c r="H98" s="86"/>
      <c r="I98" s="86"/>
      <c r="J98" s="86">
        <v>20000</v>
      </c>
      <c r="K98" s="86"/>
      <c r="L98" s="86"/>
      <c r="M98" s="86"/>
    </row>
    <row r="99" spans="1:13" ht="45">
      <c r="A99" s="90" t="s">
        <v>247</v>
      </c>
      <c r="B99" s="91" t="s">
        <v>248</v>
      </c>
      <c r="C99" s="95">
        <v>112</v>
      </c>
      <c r="D99" s="92" t="s">
        <v>107</v>
      </c>
      <c r="E99" s="84">
        <f t="shared" ref="E99:M99" si="13">E101+E102+E103+E104+E105+E106</f>
        <v>0</v>
      </c>
      <c r="F99" s="84">
        <f t="shared" si="13"/>
        <v>0</v>
      </c>
      <c r="G99" s="84">
        <f t="shared" si="13"/>
        <v>0</v>
      </c>
      <c r="H99" s="84">
        <f t="shared" si="13"/>
        <v>0</v>
      </c>
      <c r="I99" s="84">
        <f t="shared" si="13"/>
        <v>0</v>
      </c>
      <c r="J99" s="84">
        <f t="shared" si="13"/>
        <v>0</v>
      </c>
      <c r="K99" s="84">
        <f t="shared" si="13"/>
        <v>0</v>
      </c>
      <c r="L99" s="84">
        <f t="shared" si="13"/>
        <v>0</v>
      </c>
      <c r="M99" s="84">
        <f t="shared" si="13"/>
        <v>0</v>
      </c>
    </row>
    <row r="100" spans="1:13">
      <c r="A100" s="96"/>
      <c r="B100" s="91" t="s">
        <v>59</v>
      </c>
      <c r="C100" s="92" t="s">
        <v>107</v>
      </c>
      <c r="D100" s="92" t="s">
        <v>107</v>
      </c>
      <c r="E100" s="93" t="s">
        <v>107</v>
      </c>
      <c r="F100" s="93" t="s">
        <v>107</v>
      </c>
      <c r="G100" s="97" t="s">
        <v>107</v>
      </c>
      <c r="H100" s="97" t="s">
        <v>107</v>
      </c>
      <c r="I100" s="97" t="s">
        <v>107</v>
      </c>
      <c r="J100" s="97" t="s">
        <v>107</v>
      </c>
      <c r="K100" s="97" t="s">
        <v>107</v>
      </c>
      <c r="L100" s="97" t="s">
        <v>107</v>
      </c>
      <c r="M100" s="97" t="s">
        <v>107</v>
      </c>
    </row>
    <row r="101" spans="1:13">
      <c r="A101" s="96" t="s">
        <v>249</v>
      </c>
      <c r="B101" s="91" t="s">
        <v>250</v>
      </c>
      <c r="C101" s="92">
        <v>112</v>
      </c>
      <c r="D101" s="92">
        <v>212</v>
      </c>
      <c r="E101" s="84">
        <f t="shared" ref="E101:E106" si="14">F101+L101+M101</f>
        <v>0</v>
      </c>
      <c r="F101" s="84">
        <f t="shared" ref="F101:F106" si="15">G101+H101+I101+J101</f>
        <v>0</v>
      </c>
      <c r="G101" s="85"/>
      <c r="H101" s="85"/>
      <c r="I101" s="85"/>
      <c r="J101" s="85"/>
      <c r="K101" s="85"/>
      <c r="L101" s="85"/>
      <c r="M101" s="85"/>
    </row>
    <row r="102" spans="1:13" ht="45">
      <c r="A102" s="96" t="s">
        <v>251</v>
      </c>
      <c r="B102" s="91" t="s">
        <v>252</v>
      </c>
      <c r="C102" s="92">
        <v>112</v>
      </c>
      <c r="D102" s="92">
        <v>214</v>
      </c>
      <c r="E102" s="84">
        <f t="shared" si="14"/>
        <v>0</v>
      </c>
      <c r="F102" s="84">
        <f t="shared" si="15"/>
        <v>0</v>
      </c>
      <c r="G102" s="85"/>
      <c r="H102" s="85"/>
      <c r="I102" s="85"/>
      <c r="J102" s="85"/>
      <c r="K102" s="85"/>
      <c r="L102" s="85"/>
      <c r="M102" s="85"/>
    </row>
    <row r="103" spans="1:13">
      <c r="A103" s="96" t="s">
        <v>253</v>
      </c>
      <c r="B103" s="91" t="s">
        <v>254</v>
      </c>
      <c r="C103" s="92">
        <v>112</v>
      </c>
      <c r="D103" s="92">
        <v>222</v>
      </c>
      <c r="E103" s="84">
        <f t="shared" si="14"/>
        <v>0</v>
      </c>
      <c r="F103" s="84">
        <f t="shared" si="15"/>
        <v>0</v>
      </c>
      <c r="G103" s="85"/>
      <c r="H103" s="85"/>
      <c r="I103" s="85"/>
      <c r="J103" s="85"/>
      <c r="K103" s="85"/>
      <c r="L103" s="85"/>
      <c r="M103" s="85"/>
    </row>
    <row r="104" spans="1:13">
      <c r="A104" s="96" t="s">
        <v>255</v>
      </c>
      <c r="B104" s="91" t="s">
        <v>256</v>
      </c>
      <c r="C104" s="92">
        <v>112</v>
      </c>
      <c r="D104" s="92">
        <v>226</v>
      </c>
      <c r="E104" s="84">
        <f t="shared" si="14"/>
        <v>0</v>
      </c>
      <c r="F104" s="84">
        <f t="shared" si="15"/>
        <v>0</v>
      </c>
      <c r="G104" s="85"/>
      <c r="H104" s="85"/>
      <c r="I104" s="85"/>
      <c r="J104" s="85"/>
      <c r="K104" s="85"/>
      <c r="L104" s="85"/>
      <c r="M104" s="85"/>
    </row>
    <row r="105" spans="1:13" ht="45">
      <c r="A105" s="96" t="s">
        <v>257</v>
      </c>
      <c r="B105" s="91" t="s">
        <v>246</v>
      </c>
      <c r="C105" s="92">
        <v>112</v>
      </c>
      <c r="D105" s="92">
        <v>266</v>
      </c>
      <c r="E105" s="84">
        <f t="shared" si="14"/>
        <v>0</v>
      </c>
      <c r="F105" s="84">
        <f t="shared" si="15"/>
        <v>0</v>
      </c>
      <c r="G105" s="85"/>
      <c r="H105" s="85"/>
      <c r="I105" s="85"/>
      <c r="J105" s="85"/>
      <c r="K105" s="85"/>
      <c r="L105" s="85"/>
      <c r="M105" s="85"/>
    </row>
    <row r="106" spans="1:13" ht="45">
      <c r="A106" s="96" t="s">
        <v>258</v>
      </c>
      <c r="B106" s="106" t="s">
        <v>259</v>
      </c>
      <c r="C106" s="107">
        <v>112</v>
      </c>
      <c r="D106" s="107">
        <v>267</v>
      </c>
      <c r="E106" s="84">
        <f t="shared" si="14"/>
        <v>0</v>
      </c>
      <c r="F106" s="84">
        <f t="shared" si="15"/>
        <v>0</v>
      </c>
      <c r="G106" s="85"/>
      <c r="H106" s="85"/>
      <c r="I106" s="85"/>
      <c r="J106" s="85"/>
      <c r="K106" s="85"/>
      <c r="L106" s="85"/>
      <c r="M106" s="85"/>
    </row>
    <row r="107" spans="1:13" ht="105">
      <c r="A107" s="90" t="s">
        <v>260</v>
      </c>
      <c r="B107" s="91" t="s">
        <v>261</v>
      </c>
      <c r="C107" s="92">
        <v>113</v>
      </c>
      <c r="D107" s="92" t="s">
        <v>107</v>
      </c>
      <c r="E107" s="84">
        <f t="shared" ref="E107:M107" si="16">E109+E110</f>
        <v>0</v>
      </c>
      <c r="F107" s="84">
        <f t="shared" si="16"/>
        <v>0</v>
      </c>
      <c r="G107" s="84">
        <f t="shared" si="16"/>
        <v>0</v>
      </c>
      <c r="H107" s="84">
        <f t="shared" si="16"/>
        <v>0</v>
      </c>
      <c r="I107" s="84">
        <f t="shared" si="16"/>
        <v>0</v>
      </c>
      <c r="J107" s="84">
        <f t="shared" si="16"/>
        <v>0</v>
      </c>
      <c r="K107" s="84">
        <f t="shared" si="16"/>
        <v>0</v>
      </c>
      <c r="L107" s="84">
        <f t="shared" si="16"/>
        <v>0</v>
      </c>
      <c r="M107" s="84">
        <f t="shared" si="16"/>
        <v>0</v>
      </c>
    </row>
    <row r="108" spans="1:13">
      <c r="A108" s="90"/>
      <c r="B108" s="91" t="s">
        <v>59</v>
      </c>
      <c r="C108" s="92" t="s">
        <v>107</v>
      </c>
      <c r="D108" s="92" t="s">
        <v>107</v>
      </c>
      <c r="E108" s="93" t="s">
        <v>107</v>
      </c>
      <c r="F108" s="93" t="s">
        <v>107</v>
      </c>
      <c r="G108" s="93" t="s">
        <v>107</v>
      </c>
      <c r="H108" s="93" t="s">
        <v>107</v>
      </c>
      <c r="I108" s="93" t="s">
        <v>107</v>
      </c>
      <c r="J108" s="93" t="s">
        <v>107</v>
      </c>
      <c r="K108" s="93" t="s">
        <v>107</v>
      </c>
      <c r="L108" s="93" t="s">
        <v>107</v>
      </c>
      <c r="M108" s="93" t="s">
        <v>107</v>
      </c>
    </row>
    <row r="109" spans="1:13">
      <c r="A109" s="90" t="s">
        <v>262</v>
      </c>
      <c r="B109" s="91" t="s">
        <v>256</v>
      </c>
      <c r="C109" s="92">
        <v>113</v>
      </c>
      <c r="D109" s="92">
        <v>226</v>
      </c>
      <c r="E109" s="84">
        <f>F109+L109+M109</f>
        <v>0</v>
      </c>
      <c r="F109" s="84">
        <f>G109+H109+I109+J109</f>
        <v>0</v>
      </c>
      <c r="G109" s="86"/>
      <c r="H109" s="86"/>
      <c r="I109" s="86"/>
      <c r="J109" s="86"/>
      <c r="K109" s="86"/>
      <c r="L109" s="86"/>
      <c r="M109" s="86"/>
    </row>
    <row r="110" spans="1:13" ht="105">
      <c r="A110" s="90" t="s">
        <v>263</v>
      </c>
      <c r="B110" s="91" t="s">
        <v>264</v>
      </c>
      <c r="C110" s="92">
        <v>113</v>
      </c>
      <c r="D110" s="92">
        <v>296</v>
      </c>
      <c r="E110" s="84">
        <f>F110+L110+M110</f>
        <v>0</v>
      </c>
      <c r="F110" s="84">
        <f>G110+H110+I110+J110</f>
        <v>0</v>
      </c>
      <c r="G110" s="86"/>
      <c r="H110" s="86"/>
      <c r="I110" s="86"/>
      <c r="J110" s="86"/>
      <c r="K110" s="86"/>
      <c r="L110" s="86"/>
      <c r="M110" s="86"/>
    </row>
    <row r="111" spans="1:13" ht="75">
      <c r="A111" s="90" t="s">
        <v>265</v>
      </c>
      <c r="B111" s="91" t="s">
        <v>266</v>
      </c>
      <c r="C111" s="92">
        <v>119</v>
      </c>
      <c r="D111" s="92" t="s">
        <v>107</v>
      </c>
      <c r="E111" s="84">
        <f t="shared" ref="E111:M111" si="17">E113+E114+E115+E116+E117+E118</f>
        <v>6491233.1199999992</v>
      </c>
      <c r="F111" s="84">
        <f t="shared" si="17"/>
        <v>6491233.1199999992</v>
      </c>
      <c r="G111" s="84">
        <f t="shared" si="17"/>
        <v>3071109.69</v>
      </c>
      <c r="H111" s="84">
        <f t="shared" si="17"/>
        <v>16170.32</v>
      </c>
      <c r="I111" s="84">
        <f t="shared" si="17"/>
        <v>0</v>
      </c>
      <c r="J111" s="84">
        <f t="shared" si="17"/>
        <v>3403953.11</v>
      </c>
      <c r="K111" s="84">
        <f t="shared" si="17"/>
        <v>0</v>
      </c>
      <c r="L111" s="84">
        <f t="shared" si="17"/>
        <v>0</v>
      </c>
      <c r="M111" s="84">
        <f t="shared" si="17"/>
        <v>0</v>
      </c>
    </row>
    <row r="112" spans="1:13">
      <c r="A112" s="96"/>
      <c r="B112" s="94" t="s">
        <v>59</v>
      </c>
      <c r="C112" s="95" t="s">
        <v>107</v>
      </c>
      <c r="D112" s="95" t="s">
        <v>107</v>
      </c>
      <c r="E112" s="97" t="s">
        <v>107</v>
      </c>
      <c r="F112" s="97" t="s">
        <v>107</v>
      </c>
      <c r="G112" s="97" t="s">
        <v>107</v>
      </c>
      <c r="H112" s="97" t="s">
        <v>107</v>
      </c>
      <c r="I112" s="97" t="s">
        <v>107</v>
      </c>
      <c r="J112" s="97" t="s">
        <v>107</v>
      </c>
      <c r="K112" s="97" t="s">
        <v>107</v>
      </c>
      <c r="L112" s="97" t="s">
        <v>107</v>
      </c>
      <c r="M112" s="97" t="s">
        <v>107</v>
      </c>
    </row>
    <row r="113" spans="1:13" ht="30">
      <c r="A113" s="90" t="s">
        <v>267</v>
      </c>
      <c r="B113" s="91" t="s">
        <v>268</v>
      </c>
      <c r="C113" s="92">
        <v>119</v>
      </c>
      <c r="D113" s="92">
        <v>213</v>
      </c>
      <c r="E113" s="84">
        <f t="shared" ref="E113:E120" si="18">F113+L113+M113</f>
        <v>6491233.1199999992</v>
      </c>
      <c r="F113" s="84">
        <f t="shared" ref="F113:F120" si="19">G113+H113+I113+J113</f>
        <v>6491233.1199999992</v>
      </c>
      <c r="G113" s="85">
        <v>3071109.69</v>
      </c>
      <c r="H113" s="85">
        <v>16170.32</v>
      </c>
      <c r="I113" s="85"/>
      <c r="J113" s="85">
        <v>3403953.11</v>
      </c>
      <c r="K113" s="85"/>
      <c r="L113" s="85"/>
      <c r="M113" s="85"/>
    </row>
    <row r="114" spans="1:13" ht="30">
      <c r="A114" s="90" t="s">
        <v>269</v>
      </c>
      <c r="B114" s="91" t="s">
        <v>270</v>
      </c>
      <c r="C114" s="92">
        <v>119</v>
      </c>
      <c r="D114" s="92">
        <v>225</v>
      </c>
      <c r="E114" s="84">
        <f t="shared" si="18"/>
        <v>0</v>
      </c>
      <c r="F114" s="84">
        <f t="shared" si="19"/>
        <v>0</v>
      </c>
      <c r="G114" s="85"/>
      <c r="H114" s="85"/>
      <c r="I114" s="85"/>
      <c r="J114" s="85"/>
      <c r="K114" s="85"/>
      <c r="L114" s="85"/>
      <c r="M114" s="85"/>
    </row>
    <row r="115" spans="1:13">
      <c r="A115" s="90" t="s">
        <v>271</v>
      </c>
      <c r="B115" s="91" t="s">
        <v>256</v>
      </c>
      <c r="C115" s="92">
        <v>119</v>
      </c>
      <c r="D115" s="92">
        <v>226</v>
      </c>
      <c r="E115" s="84">
        <f t="shared" si="18"/>
        <v>0</v>
      </c>
      <c r="F115" s="84">
        <f t="shared" si="19"/>
        <v>0</v>
      </c>
      <c r="G115" s="85"/>
      <c r="H115" s="85"/>
      <c r="I115" s="85"/>
      <c r="J115" s="85"/>
      <c r="K115" s="85"/>
      <c r="L115" s="85"/>
      <c r="M115" s="85"/>
    </row>
    <row r="116" spans="1:13" ht="45">
      <c r="A116" s="90" t="s">
        <v>272</v>
      </c>
      <c r="B116" s="91" t="s">
        <v>246</v>
      </c>
      <c r="C116" s="92">
        <v>119</v>
      </c>
      <c r="D116" s="92">
        <v>266</v>
      </c>
      <c r="E116" s="84">
        <f t="shared" si="18"/>
        <v>0</v>
      </c>
      <c r="F116" s="84">
        <f t="shared" si="19"/>
        <v>0</v>
      </c>
      <c r="G116" s="85"/>
      <c r="H116" s="85"/>
      <c r="I116" s="85"/>
      <c r="J116" s="85"/>
      <c r="K116" s="85"/>
      <c r="L116" s="85"/>
      <c r="M116" s="85"/>
    </row>
    <row r="117" spans="1:13" ht="45">
      <c r="A117" s="90" t="s">
        <v>273</v>
      </c>
      <c r="B117" s="91" t="s">
        <v>274</v>
      </c>
      <c r="C117" s="92">
        <v>119</v>
      </c>
      <c r="D117" s="92">
        <v>267</v>
      </c>
      <c r="E117" s="84">
        <f t="shared" si="18"/>
        <v>0</v>
      </c>
      <c r="F117" s="84">
        <f t="shared" si="19"/>
        <v>0</v>
      </c>
      <c r="G117" s="85"/>
      <c r="H117" s="85"/>
      <c r="I117" s="85"/>
      <c r="J117" s="85"/>
      <c r="K117" s="85"/>
      <c r="L117" s="85"/>
      <c r="M117" s="85"/>
    </row>
    <row r="118" spans="1:13" ht="30">
      <c r="A118" s="90" t="s">
        <v>275</v>
      </c>
      <c r="B118" s="94" t="s">
        <v>276</v>
      </c>
      <c r="C118" s="95">
        <v>119</v>
      </c>
      <c r="D118" s="95">
        <v>340</v>
      </c>
      <c r="E118" s="84">
        <f t="shared" si="18"/>
        <v>0</v>
      </c>
      <c r="F118" s="84">
        <f t="shared" si="19"/>
        <v>0</v>
      </c>
      <c r="G118" s="84">
        <f t="shared" ref="G118:M118" si="20">G119+G120</f>
        <v>0</v>
      </c>
      <c r="H118" s="84">
        <f t="shared" si="20"/>
        <v>0</v>
      </c>
      <c r="I118" s="84">
        <f t="shared" si="20"/>
        <v>0</v>
      </c>
      <c r="J118" s="84">
        <f t="shared" si="20"/>
        <v>0</v>
      </c>
      <c r="K118" s="84">
        <f t="shared" si="20"/>
        <v>0</v>
      </c>
      <c r="L118" s="84">
        <f t="shared" si="20"/>
        <v>0</v>
      </c>
      <c r="M118" s="84">
        <f t="shared" si="20"/>
        <v>0</v>
      </c>
    </row>
    <row r="119" spans="1:13" ht="60">
      <c r="A119" s="90" t="s">
        <v>277</v>
      </c>
      <c r="B119" s="94" t="s">
        <v>278</v>
      </c>
      <c r="C119" s="95">
        <v>119</v>
      </c>
      <c r="D119" s="95">
        <v>341</v>
      </c>
      <c r="E119" s="84">
        <f t="shared" si="18"/>
        <v>0</v>
      </c>
      <c r="F119" s="84">
        <f t="shared" si="19"/>
        <v>0</v>
      </c>
      <c r="G119" s="86"/>
      <c r="H119" s="86"/>
      <c r="I119" s="86"/>
      <c r="J119" s="86"/>
      <c r="K119" s="86"/>
      <c r="L119" s="86"/>
      <c r="M119" s="86"/>
    </row>
    <row r="120" spans="1:13" ht="30">
      <c r="A120" s="90" t="s">
        <v>279</v>
      </c>
      <c r="B120" s="94" t="s">
        <v>280</v>
      </c>
      <c r="C120" s="95">
        <v>119</v>
      </c>
      <c r="D120" s="95">
        <v>345</v>
      </c>
      <c r="E120" s="84">
        <f t="shared" si="18"/>
        <v>0</v>
      </c>
      <c r="F120" s="84">
        <f t="shared" si="19"/>
        <v>0</v>
      </c>
      <c r="G120" s="85"/>
      <c r="H120" s="85"/>
      <c r="I120" s="85"/>
      <c r="J120" s="85"/>
      <c r="K120" s="85"/>
      <c r="L120" s="85"/>
      <c r="M120" s="85"/>
    </row>
    <row r="121" spans="1:13" ht="75">
      <c r="A121" s="96" t="s">
        <v>281</v>
      </c>
      <c r="B121" s="94" t="s">
        <v>282</v>
      </c>
      <c r="C121" s="95">
        <v>243</v>
      </c>
      <c r="D121" s="95" t="s">
        <v>107</v>
      </c>
      <c r="E121" s="84">
        <f t="shared" ref="E121:M121" si="21">E123+E127+E128+E129</f>
        <v>0</v>
      </c>
      <c r="F121" s="84">
        <f t="shared" si="21"/>
        <v>0</v>
      </c>
      <c r="G121" s="84">
        <f t="shared" si="21"/>
        <v>0</v>
      </c>
      <c r="H121" s="84">
        <f t="shared" si="21"/>
        <v>0</v>
      </c>
      <c r="I121" s="84">
        <f t="shared" si="21"/>
        <v>0</v>
      </c>
      <c r="J121" s="84">
        <f t="shared" si="21"/>
        <v>0</v>
      </c>
      <c r="K121" s="84">
        <f t="shared" si="21"/>
        <v>0</v>
      </c>
      <c r="L121" s="84">
        <f t="shared" si="21"/>
        <v>0</v>
      </c>
      <c r="M121" s="84">
        <f t="shared" si="21"/>
        <v>0</v>
      </c>
    </row>
    <row r="122" spans="1:13">
      <c r="A122" s="96"/>
      <c r="B122" s="94" t="s">
        <v>95</v>
      </c>
      <c r="C122" s="95" t="s">
        <v>107</v>
      </c>
      <c r="D122" s="95" t="s">
        <v>107</v>
      </c>
      <c r="E122" s="97" t="s">
        <v>107</v>
      </c>
      <c r="F122" s="97" t="s">
        <v>107</v>
      </c>
      <c r="G122" s="97" t="s">
        <v>107</v>
      </c>
      <c r="H122" s="97" t="s">
        <v>107</v>
      </c>
      <c r="I122" s="97" t="s">
        <v>107</v>
      </c>
      <c r="J122" s="97" t="s">
        <v>107</v>
      </c>
      <c r="K122" s="97" t="s">
        <v>107</v>
      </c>
      <c r="L122" s="97" t="s">
        <v>107</v>
      </c>
      <c r="M122" s="97" t="s">
        <v>107</v>
      </c>
    </row>
    <row r="123" spans="1:13" ht="30">
      <c r="A123" s="96" t="s">
        <v>283</v>
      </c>
      <c r="B123" s="91" t="s">
        <v>270</v>
      </c>
      <c r="C123" s="95">
        <v>243</v>
      </c>
      <c r="D123" s="95">
        <v>225</v>
      </c>
      <c r="E123" s="84">
        <f>E125+E126</f>
        <v>0</v>
      </c>
      <c r="F123" s="84">
        <f>F125+F126</f>
        <v>0</v>
      </c>
      <c r="G123" s="84">
        <f>G126</f>
        <v>0</v>
      </c>
      <c r="H123" s="84">
        <f t="shared" ref="H123:M123" si="22">H125+H126</f>
        <v>0</v>
      </c>
      <c r="I123" s="84">
        <f t="shared" si="22"/>
        <v>0</v>
      </c>
      <c r="J123" s="84">
        <f t="shared" si="22"/>
        <v>0</v>
      </c>
      <c r="K123" s="84">
        <f t="shared" si="22"/>
        <v>0</v>
      </c>
      <c r="L123" s="84">
        <f t="shared" si="22"/>
        <v>0</v>
      </c>
      <c r="M123" s="84">
        <f t="shared" si="22"/>
        <v>0</v>
      </c>
    </row>
    <row r="124" spans="1:13">
      <c r="A124" s="96"/>
      <c r="B124" s="91" t="s">
        <v>59</v>
      </c>
      <c r="C124" s="95" t="s">
        <v>107</v>
      </c>
      <c r="D124" s="95" t="s">
        <v>107</v>
      </c>
      <c r="E124" s="97" t="s">
        <v>107</v>
      </c>
      <c r="F124" s="97" t="s">
        <v>107</v>
      </c>
      <c r="G124" s="97" t="s">
        <v>107</v>
      </c>
      <c r="H124" s="97" t="s">
        <v>107</v>
      </c>
      <c r="I124" s="97" t="s">
        <v>107</v>
      </c>
      <c r="J124" s="97" t="s">
        <v>107</v>
      </c>
      <c r="K124" s="97" t="s">
        <v>107</v>
      </c>
      <c r="L124" s="97" t="s">
        <v>107</v>
      </c>
      <c r="M124" s="97" t="s">
        <v>107</v>
      </c>
    </row>
    <row r="125" spans="1:13">
      <c r="A125" s="96" t="s">
        <v>284</v>
      </c>
      <c r="B125" s="94" t="s">
        <v>285</v>
      </c>
      <c r="C125" s="95">
        <v>243</v>
      </c>
      <c r="D125" s="95">
        <v>225</v>
      </c>
      <c r="E125" s="84">
        <f>F125+L125+M125</f>
        <v>0</v>
      </c>
      <c r="F125" s="84">
        <f>H125+I125+J125</f>
        <v>0</v>
      </c>
      <c r="G125" s="97" t="s">
        <v>107</v>
      </c>
      <c r="H125" s="85"/>
      <c r="I125" s="85"/>
      <c r="J125" s="85"/>
      <c r="K125" s="85"/>
      <c r="L125" s="85"/>
      <c r="M125" s="85"/>
    </row>
    <row r="126" spans="1:13" ht="60">
      <c r="A126" s="96" t="s">
        <v>286</v>
      </c>
      <c r="B126" s="94" t="s">
        <v>287</v>
      </c>
      <c r="C126" s="95">
        <v>243</v>
      </c>
      <c r="D126" s="95">
        <v>225</v>
      </c>
      <c r="E126" s="84">
        <f>F126+L126+M126</f>
        <v>0</v>
      </c>
      <c r="F126" s="84">
        <f>G126+H126+I126+J126</f>
        <v>0</v>
      </c>
      <c r="G126" s="85"/>
      <c r="H126" s="85"/>
      <c r="I126" s="85"/>
      <c r="J126" s="85"/>
      <c r="K126" s="85"/>
      <c r="L126" s="85"/>
      <c r="M126" s="85"/>
    </row>
    <row r="127" spans="1:13">
      <c r="A127" s="96" t="s">
        <v>288</v>
      </c>
      <c r="B127" s="91" t="s">
        <v>256</v>
      </c>
      <c r="C127" s="92">
        <v>243</v>
      </c>
      <c r="D127" s="92">
        <v>226</v>
      </c>
      <c r="E127" s="84">
        <f>F127+L127+M127</f>
        <v>0</v>
      </c>
      <c r="F127" s="84">
        <f>G127+H127+I127+J127</f>
        <v>0</v>
      </c>
      <c r="G127" s="85"/>
      <c r="H127" s="85"/>
      <c r="I127" s="85"/>
      <c r="J127" s="85"/>
      <c r="K127" s="85"/>
      <c r="L127" s="86"/>
      <c r="M127" s="86"/>
    </row>
    <row r="128" spans="1:13" ht="30">
      <c r="A128" s="96" t="s">
        <v>289</v>
      </c>
      <c r="B128" s="91" t="s">
        <v>290</v>
      </c>
      <c r="C128" s="92">
        <v>243</v>
      </c>
      <c r="D128" s="92">
        <v>228</v>
      </c>
      <c r="E128" s="84">
        <f>F128+L128+M128</f>
        <v>0</v>
      </c>
      <c r="F128" s="84">
        <f>G128+H128+I128+J128</f>
        <v>0</v>
      </c>
      <c r="G128" s="85"/>
      <c r="H128" s="85"/>
      <c r="I128" s="85"/>
      <c r="J128" s="85"/>
      <c r="K128" s="85"/>
      <c r="L128" s="86"/>
      <c r="M128" s="86"/>
    </row>
    <row r="129" spans="1:13" ht="30">
      <c r="A129" s="96" t="s">
        <v>291</v>
      </c>
      <c r="B129" s="91" t="s">
        <v>292</v>
      </c>
      <c r="C129" s="92">
        <v>243</v>
      </c>
      <c r="D129" s="92">
        <v>310</v>
      </c>
      <c r="E129" s="84">
        <f>F129+L129+M129</f>
        <v>0</v>
      </c>
      <c r="F129" s="84">
        <f>G129+H129+I129+J129</f>
        <v>0</v>
      </c>
      <c r="G129" s="85"/>
      <c r="H129" s="85"/>
      <c r="I129" s="85"/>
      <c r="J129" s="85"/>
      <c r="K129" s="85"/>
      <c r="L129" s="86"/>
      <c r="M129" s="86"/>
    </row>
    <row r="130" spans="1:13" ht="60">
      <c r="A130" s="90" t="s">
        <v>293</v>
      </c>
      <c r="B130" s="91" t="s">
        <v>294</v>
      </c>
      <c r="C130" s="92">
        <v>244</v>
      </c>
      <c r="D130" s="92" t="s">
        <v>107</v>
      </c>
      <c r="E130" s="84">
        <f t="shared" ref="E130:M130" si="23">ROUND(E132+E133+E134+E135+E136+E144+E151+E152+E153+E154+E161+E162+E172+E173,2)</f>
        <v>4904907.45</v>
      </c>
      <c r="F130" s="84">
        <f t="shared" si="23"/>
        <v>4904907.45</v>
      </c>
      <c r="G130" s="84">
        <f t="shared" si="23"/>
        <v>1119934.21</v>
      </c>
      <c r="H130" s="84">
        <f t="shared" si="23"/>
        <v>0</v>
      </c>
      <c r="I130" s="84">
        <f t="shared" si="23"/>
        <v>0</v>
      </c>
      <c r="J130" s="84">
        <f t="shared" si="23"/>
        <v>3784973.24</v>
      </c>
      <c r="K130" s="84">
        <f t="shared" si="23"/>
        <v>0</v>
      </c>
      <c r="L130" s="84">
        <f t="shared" si="23"/>
        <v>0</v>
      </c>
      <c r="M130" s="84">
        <f t="shared" si="23"/>
        <v>0</v>
      </c>
    </row>
    <row r="131" spans="1:13">
      <c r="A131" s="90"/>
      <c r="B131" s="91" t="s">
        <v>95</v>
      </c>
      <c r="C131" s="92" t="s">
        <v>107</v>
      </c>
      <c r="D131" s="92" t="s">
        <v>107</v>
      </c>
      <c r="E131" s="97" t="s">
        <v>107</v>
      </c>
      <c r="F131" s="97" t="s">
        <v>107</v>
      </c>
      <c r="G131" s="97" t="s">
        <v>107</v>
      </c>
      <c r="H131" s="97" t="s">
        <v>107</v>
      </c>
      <c r="I131" s="97" t="s">
        <v>107</v>
      </c>
      <c r="J131" s="97" t="s">
        <v>107</v>
      </c>
      <c r="K131" s="97" t="s">
        <v>107</v>
      </c>
      <c r="L131" s="93" t="s">
        <v>107</v>
      </c>
      <c r="M131" s="93" t="s">
        <v>107</v>
      </c>
    </row>
    <row r="132" spans="1:13">
      <c r="A132" s="90" t="s">
        <v>295</v>
      </c>
      <c r="B132" s="91" t="s">
        <v>296</v>
      </c>
      <c r="C132" s="92">
        <v>244</v>
      </c>
      <c r="D132" s="92">
        <v>221</v>
      </c>
      <c r="E132" s="84">
        <f>F132+L132+M132</f>
        <v>120000</v>
      </c>
      <c r="F132" s="84">
        <f>G132+H132+I132+J132</f>
        <v>120000</v>
      </c>
      <c r="G132" s="85"/>
      <c r="H132" s="85"/>
      <c r="I132" s="85"/>
      <c r="J132" s="85">
        <v>120000</v>
      </c>
      <c r="K132" s="85"/>
      <c r="L132" s="86"/>
      <c r="M132" s="86"/>
    </row>
    <row r="133" spans="1:13">
      <c r="A133" s="90" t="s">
        <v>297</v>
      </c>
      <c r="B133" s="91" t="s">
        <v>254</v>
      </c>
      <c r="C133" s="92">
        <v>244</v>
      </c>
      <c r="D133" s="92">
        <v>222</v>
      </c>
      <c r="E133" s="84">
        <f>F133+L133+M133</f>
        <v>0</v>
      </c>
      <c r="F133" s="84">
        <f>G133+H133+I133+J133</f>
        <v>0</v>
      </c>
      <c r="G133" s="86"/>
      <c r="H133" s="86"/>
      <c r="I133" s="85"/>
      <c r="J133" s="85"/>
      <c r="K133" s="85"/>
      <c r="L133" s="86"/>
      <c r="M133" s="86"/>
    </row>
    <row r="134" spans="1:13">
      <c r="A134" s="90" t="s">
        <v>298</v>
      </c>
      <c r="B134" s="91" t="s">
        <v>299</v>
      </c>
      <c r="C134" s="92">
        <v>244</v>
      </c>
      <c r="D134" s="92">
        <v>223</v>
      </c>
      <c r="E134" s="84">
        <f>F134+L134+M134</f>
        <v>1742439.84</v>
      </c>
      <c r="F134" s="84">
        <f>G134+H134+I134+J134</f>
        <v>1742439.84</v>
      </c>
      <c r="G134" s="86">
        <v>500000</v>
      </c>
      <c r="H134" s="86"/>
      <c r="I134" s="85"/>
      <c r="J134" s="85">
        <v>1242439.8400000001</v>
      </c>
      <c r="K134" s="85"/>
      <c r="L134" s="86"/>
      <c r="M134" s="86"/>
    </row>
    <row r="135" spans="1:13" ht="30">
      <c r="A135" s="90" t="s">
        <v>300</v>
      </c>
      <c r="B135" s="91" t="s">
        <v>301</v>
      </c>
      <c r="C135" s="92">
        <v>244</v>
      </c>
      <c r="D135" s="92">
        <v>224</v>
      </c>
      <c r="E135" s="84">
        <f>F135+L135+M135</f>
        <v>0</v>
      </c>
      <c r="F135" s="84">
        <f>G135+H135+I135+J135</f>
        <v>0</v>
      </c>
      <c r="G135" s="86"/>
      <c r="H135" s="86"/>
      <c r="I135" s="85"/>
      <c r="J135" s="85"/>
      <c r="K135" s="85"/>
      <c r="L135" s="86"/>
      <c r="M135" s="86"/>
    </row>
    <row r="136" spans="1:13" ht="30">
      <c r="A136" s="90" t="s">
        <v>302</v>
      </c>
      <c r="B136" s="91" t="s">
        <v>270</v>
      </c>
      <c r="C136" s="92">
        <v>244</v>
      </c>
      <c r="D136" s="92">
        <v>225</v>
      </c>
      <c r="E136" s="84">
        <f t="shared" ref="E136:M136" si="24">ROUND(E138+E139+E140+E141+E142+E143,2)</f>
        <v>1495774.6</v>
      </c>
      <c r="F136" s="84">
        <f t="shared" si="24"/>
        <v>1495774.6</v>
      </c>
      <c r="G136" s="84">
        <f t="shared" si="24"/>
        <v>234241.2</v>
      </c>
      <c r="H136" s="84">
        <f t="shared" si="24"/>
        <v>0</v>
      </c>
      <c r="I136" s="84">
        <f t="shared" si="24"/>
        <v>0</v>
      </c>
      <c r="J136" s="84">
        <f t="shared" si="24"/>
        <v>1261533.3999999999</v>
      </c>
      <c r="K136" s="84">
        <f t="shared" si="24"/>
        <v>0</v>
      </c>
      <c r="L136" s="84">
        <f t="shared" si="24"/>
        <v>0</v>
      </c>
      <c r="M136" s="84">
        <f t="shared" si="24"/>
        <v>0</v>
      </c>
    </row>
    <row r="137" spans="1:13">
      <c r="A137" s="90"/>
      <c r="B137" s="91" t="s">
        <v>59</v>
      </c>
      <c r="C137" s="92" t="s">
        <v>107</v>
      </c>
      <c r="D137" s="92" t="s">
        <v>107</v>
      </c>
      <c r="E137" s="93" t="s">
        <v>107</v>
      </c>
      <c r="F137" s="93" t="s">
        <v>107</v>
      </c>
      <c r="G137" s="93" t="s">
        <v>107</v>
      </c>
      <c r="H137" s="93" t="s">
        <v>107</v>
      </c>
      <c r="I137" s="97" t="s">
        <v>107</v>
      </c>
      <c r="J137" s="97" t="s">
        <v>107</v>
      </c>
      <c r="K137" s="97" t="s">
        <v>107</v>
      </c>
      <c r="L137" s="93" t="s">
        <v>107</v>
      </c>
      <c r="M137" s="93" t="s">
        <v>107</v>
      </c>
    </row>
    <row r="138" spans="1:13" ht="45">
      <c r="A138" s="90" t="s">
        <v>303</v>
      </c>
      <c r="B138" s="91" t="s">
        <v>304</v>
      </c>
      <c r="C138" s="92">
        <v>244</v>
      </c>
      <c r="D138" s="92">
        <v>225</v>
      </c>
      <c r="E138" s="84">
        <f t="shared" ref="E138:E143" si="25">F138+L138+M138</f>
        <v>554398.71</v>
      </c>
      <c r="F138" s="84">
        <f t="shared" ref="F138:F143" si="26">G138+H138+I138+J138</f>
        <v>554398.71</v>
      </c>
      <c r="G138" s="86"/>
      <c r="H138" s="86"/>
      <c r="I138" s="85"/>
      <c r="J138" s="85">
        <v>554398.71</v>
      </c>
      <c r="K138" s="85"/>
      <c r="L138" s="86"/>
      <c r="M138" s="86"/>
    </row>
    <row r="139" spans="1:13" ht="45">
      <c r="A139" s="90" t="s">
        <v>305</v>
      </c>
      <c r="B139" s="91" t="s">
        <v>306</v>
      </c>
      <c r="C139" s="92">
        <v>244</v>
      </c>
      <c r="D139" s="92">
        <v>225</v>
      </c>
      <c r="E139" s="84">
        <f t="shared" si="25"/>
        <v>492925</v>
      </c>
      <c r="F139" s="84">
        <f t="shared" si="26"/>
        <v>492925</v>
      </c>
      <c r="G139" s="86">
        <v>234241.2</v>
      </c>
      <c r="H139" s="86"/>
      <c r="I139" s="85"/>
      <c r="J139" s="85">
        <v>258683.8</v>
      </c>
      <c r="K139" s="85"/>
      <c r="L139" s="86"/>
      <c r="M139" s="86"/>
    </row>
    <row r="140" spans="1:13">
      <c r="A140" s="90" t="s">
        <v>307</v>
      </c>
      <c r="B140" s="91" t="s">
        <v>308</v>
      </c>
      <c r="C140" s="92">
        <v>244</v>
      </c>
      <c r="D140" s="92">
        <v>225</v>
      </c>
      <c r="E140" s="84">
        <f t="shared" si="25"/>
        <v>0</v>
      </c>
      <c r="F140" s="84">
        <f t="shared" si="26"/>
        <v>0</v>
      </c>
      <c r="G140" s="86"/>
      <c r="H140" s="86"/>
      <c r="I140" s="85"/>
      <c r="J140" s="85"/>
      <c r="K140" s="85"/>
      <c r="L140" s="86"/>
      <c r="M140" s="86"/>
    </row>
    <row r="141" spans="1:13">
      <c r="A141" s="90" t="s">
        <v>309</v>
      </c>
      <c r="B141" s="91" t="s">
        <v>310</v>
      </c>
      <c r="C141" s="92">
        <v>244</v>
      </c>
      <c r="D141" s="92">
        <v>225</v>
      </c>
      <c r="E141" s="84">
        <f t="shared" si="25"/>
        <v>0</v>
      </c>
      <c r="F141" s="84">
        <f t="shared" si="26"/>
        <v>0</v>
      </c>
      <c r="G141" s="86"/>
      <c r="H141" s="86"/>
      <c r="I141" s="85"/>
      <c r="J141" s="85"/>
      <c r="K141" s="85"/>
      <c r="L141" s="86"/>
      <c r="M141" s="86"/>
    </row>
    <row r="142" spans="1:13">
      <c r="A142" s="90" t="s">
        <v>311</v>
      </c>
      <c r="B142" s="91" t="s">
        <v>312</v>
      </c>
      <c r="C142" s="92">
        <v>244</v>
      </c>
      <c r="D142" s="92">
        <v>225</v>
      </c>
      <c r="E142" s="84">
        <f t="shared" si="25"/>
        <v>448450.89</v>
      </c>
      <c r="F142" s="84">
        <f t="shared" si="26"/>
        <v>448450.89</v>
      </c>
      <c r="G142" s="86"/>
      <c r="H142" s="86"/>
      <c r="I142" s="85"/>
      <c r="J142" s="85">
        <v>448450.89</v>
      </c>
      <c r="K142" s="85"/>
      <c r="L142" s="86"/>
      <c r="M142" s="86"/>
    </row>
    <row r="143" spans="1:13">
      <c r="A143" s="90" t="s">
        <v>313</v>
      </c>
      <c r="B143" s="91" t="s">
        <v>314</v>
      </c>
      <c r="C143" s="92">
        <v>244</v>
      </c>
      <c r="D143" s="92">
        <v>225</v>
      </c>
      <c r="E143" s="84">
        <f t="shared" si="25"/>
        <v>0</v>
      </c>
      <c r="F143" s="84">
        <f t="shared" si="26"/>
        <v>0</v>
      </c>
      <c r="G143" s="86"/>
      <c r="H143" s="86"/>
      <c r="I143" s="85"/>
      <c r="J143" s="85"/>
      <c r="K143" s="85"/>
      <c r="L143" s="86"/>
      <c r="M143" s="86"/>
    </row>
    <row r="144" spans="1:13">
      <c r="A144" s="90" t="s">
        <v>315</v>
      </c>
      <c r="B144" s="91" t="s">
        <v>256</v>
      </c>
      <c r="C144" s="92">
        <v>244</v>
      </c>
      <c r="D144" s="92">
        <v>226</v>
      </c>
      <c r="E144" s="84">
        <f>E146+E147+E148+E149+E150</f>
        <v>1296693.01</v>
      </c>
      <c r="F144" s="84">
        <f>F146+F147+F148+F149+F150</f>
        <v>1296693.01</v>
      </c>
      <c r="G144" s="84">
        <f>G146+G147+G148+G150</f>
        <v>385693.01</v>
      </c>
      <c r="H144" s="84">
        <f>H146+H147+H148+H149+H150</f>
        <v>0</v>
      </c>
      <c r="I144" s="84">
        <f>I146+I147+I148+I150</f>
        <v>0</v>
      </c>
      <c r="J144" s="84">
        <f>J146+J147+J148+J149+J150</f>
        <v>911000</v>
      </c>
      <c r="K144" s="84">
        <f>K146+K147+K148+K149+K150</f>
        <v>0</v>
      </c>
      <c r="L144" s="84">
        <f>L146+L147+L148+L149+L150</f>
        <v>0</v>
      </c>
      <c r="M144" s="84">
        <f>M146+M147+M148+M149+M150</f>
        <v>0</v>
      </c>
    </row>
    <row r="145" spans="1:13">
      <c r="A145" s="90"/>
      <c r="B145" s="91" t="s">
        <v>59</v>
      </c>
      <c r="C145" s="92" t="s">
        <v>107</v>
      </c>
      <c r="D145" s="92" t="s">
        <v>107</v>
      </c>
      <c r="E145" s="93" t="s">
        <v>107</v>
      </c>
      <c r="F145" s="93" t="s">
        <v>107</v>
      </c>
      <c r="G145" s="93" t="s">
        <v>107</v>
      </c>
      <c r="H145" s="93" t="s">
        <v>107</v>
      </c>
      <c r="I145" s="97" t="s">
        <v>107</v>
      </c>
      <c r="J145" s="97" t="s">
        <v>107</v>
      </c>
      <c r="K145" s="97" t="s">
        <v>107</v>
      </c>
      <c r="L145" s="93" t="s">
        <v>107</v>
      </c>
      <c r="M145" s="93" t="s">
        <v>107</v>
      </c>
    </row>
    <row r="146" spans="1:13">
      <c r="A146" s="90" t="s">
        <v>316</v>
      </c>
      <c r="B146" s="91" t="s">
        <v>317</v>
      </c>
      <c r="C146" s="92">
        <v>244</v>
      </c>
      <c r="D146" s="92">
        <v>226</v>
      </c>
      <c r="E146" s="84">
        <f t="shared" ref="E146:E153" si="27">F146+L146+M146</f>
        <v>879386.02</v>
      </c>
      <c r="F146" s="84">
        <f>G146+H146+I146+J146</f>
        <v>879386.02</v>
      </c>
      <c r="G146" s="86">
        <v>385693.01</v>
      </c>
      <c r="H146" s="86"/>
      <c r="I146" s="85"/>
      <c r="J146" s="85">
        <v>493693.01</v>
      </c>
      <c r="K146" s="85"/>
      <c r="L146" s="86"/>
      <c r="M146" s="86"/>
    </row>
    <row r="147" spans="1:13">
      <c r="A147" s="90" t="s">
        <v>318</v>
      </c>
      <c r="B147" s="91" t="s">
        <v>319</v>
      </c>
      <c r="C147" s="92">
        <v>244</v>
      </c>
      <c r="D147" s="92">
        <v>226</v>
      </c>
      <c r="E147" s="84">
        <f t="shared" si="27"/>
        <v>0</v>
      </c>
      <c r="F147" s="84">
        <f>G147+H147+I147+J147</f>
        <v>0</v>
      </c>
      <c r="G147" s="86"/>
      <c r="H147" s="86"/>
      <c r="I147" s="85"/>
      <c r="J147" s="85"/>
      <c r="K147" s="85"/>
      <c r="L147" s="86"/>
      <c r="M147" s="86"/>
    </row>
    <row r="148" spans="1:13">
      <c r="A148" s="90" t="s">
        <v>320</v>
      </c>
      <c r="B148" s="91" t="s">
        <v>321</v>
      </c>
      <c r="C148" s="92">
        <v>244</v>
      </c>
      <c r="D148" s="92">
        <v>226</v>
      </c>
      <c r="E148" s="84">
        <f t="shared" si="27"/>
        <v>0</v>
      </c>
      <c r="F148" s="84">
        <f>G148+H148+I148+J148</f>
        <v>0</v>
      </c>
      <c r="G148" s="86"/>
      <c r="H148" s="86"/>
      <c r="I148" s="85"/>
      <c r="J148" s="85"/>
      <c r="K148" s="85"/>
      <c r="L148" s="86"/>
      <c r="M148" s="86"/>
    </row>
    <row r="149" spans="1:13">
      <c r="A149" s="90" t="s">
        <v>322</v>
      </c>
      <c r="B149" s="91" t="s">
        <v>323</v>
      </c>
      <c r="C149" s="92">
        <v>244</v>
      </c>
      <c r="D149" s="92">
        <v>226</v>
      </c>
      <c r="E149" s="84">
        <f t="shared" si="27"/>
        <v>0</v>
      </c>
      <c r="F149" s="84">
        <f>H149+J149</f>
        <v>0</v>
      </c>
      <c r="G149" s="93" t="s">
        <v>107</v>
      </c>
      <c r="H149" s="86"/>
      <c r="I149" s="97" t="s">
        <v>107</v>
      </c>
      <c r="J149" s="85"/>
      <c r="K149" s="85"/>
      <c r="L149" s="86"/>
      <c r="M149" s="86"/>
    </row>
    <row r="150" spans="1:13">
      <c r="A150" s="90" t="s">
        <v>324</v>
      </c>
      <c r="B150" s="91" t="s">
        <v>325</v>
      </c>
      <c r="C150" s="92">
        <v>244</v>
      </c>
      <c r="D150" s="92">
        <v>226</v>
      </c>
      <c r="E150" s="84">
        <f t="shared" si="27"/>
        <v>417306.99</v>
      </c>
      <c r="F150" s="84">
        <f>G150+H150+I150+J150</f>
        <v>417306.99</v>
      </c>
      <c r="G150" s="86"/>
      <c r="H150" s="86"/>
      <c r="I150" s="85"/>
      <c r="J150" s="85">
        <v>417306.99</v>
      </c>
      <c r="K150" s="85"/>
      <c r="L150" s="86"/>
      <c r="M150" s="86"/>
    </row>
    <row r="151" spans="1:13">
      <c r="A151" s="90" t="s">
        <v>326</v>
      </c>
      <c r="B151" s="91" t="s">
        <v>327</v>
      </c>
      <c r="C151" s="92">
        <v>244</v>
      </c>
      <c r="D151" s="92">
        <v>227</v>
      </c>
      <c r="E151" s="84">
        <f t="shared" si="27"/>
        <v>0</v>
      </c>
      <c r="F151" s="84">
        <f>G151+H151+I151+J151</f>
        <v>0</v>
      </c>
      <c r="G151" s="86"/>
      <c r="H151" s="86"/>
      <c r="I151" s="85"/>
      <c r="J151" s="85"/>
      <c r="K151" s="85"/>
      <c r="L151" s="86"/>
      <c r="M151" s="86"/>
    </row>
    <row r="152" spans="1:13" ht="30">
      <c r="A152" s="90" t="s">
        <v>328</v>
      </c>
      <c r="B152" s="91" t="s">
        <v>290</v>
      </c>
      <c r="C152" s="92">
        <v>244</v>
      </c>
      <c r="D152" s="92">
        <v>228</v>
      </c>
      <c r="E152" s="84">
        <f t="shared" si="27"/>
        <v>0</v>
      </c>
      <c r="F152" s="84">
        <f>G152+H152+I152+J152</f>
        <v>0</v>
      </c>
      <c r="G152" s="86"/>
      <c r="H152" s="86"/>
      <c r="I152" s="85"/>
      <c r="J152" s="85"/>
      <c r="K152" s="85"/>
      <c r="L152" s="86"/>
      <c r="M152" s="86"/>
    </row>
    <row r="153" spans="1:13" ht="75">
      <c r="A153" s="90" t="s">
        <v>329</v>
      </c>
      <c r="B153" s="91" t="s">
        <v>330</v>
      </c>
      <c r="C153" s="92">
        <v>244</v>
      </c>
      <c r="D153" s="92">
        <v>229</v>
      </c>
      <c r="E153" s="84">
        <f t="shared" si="27"/>
        <v>0</v>
      </c>
      <c r="F153" s="84">
        <f>G153+H153+I153+J153</f>
        <v>0</v>
      </c>
      <c r="G153" s="86"/>
      <c r="H153" s="86"/>
      <c r="I153" s="85"/>
      <c r="J153" s="85"/>
      <c r="K153" s="85"/>
      <c r="L153" s="86"/>
      <c r="M153" s="86"/>
    </row>
    <row r="154" spans="1:13" ht="30">
      <c r="A154" s="90" t="s">
        <v>331</v>
      </c>
      <c r="B154" s="91" t="s">
        <v>292</v>
      </c>
      <c r="C154" s="92">
        <v>244</v>
      </c>
      <c r="D154" s="92">
        <v>310</v>
      </c>
      <c r="E154" s="84">
        <f t="shared" ref="E154:M154" si="28">E156+E157+E158+E159+E160</f>
        <v>120000</v>
      </c>
      <c r="F154" s="84">
        <f t="shared" si="28"/>
        <v>120000</v>
      </c>
      <c r="G154" s="84">
        <f t="shared" si="28"/>
        <v>0</v>
      </c>
      <c r="H154" s="84">
        <f t="shared" si="28"/>
        <v>0</v>
      </c>
      <c r="I154" s="84">
        <f t="shared" si="28"/>
        <v>0</v>
      </c>
      <c r="J154" s="84">
        <f t="shared" si="28"/>
        <v>120000</v>
      </c>
      <c r="K154" s="84">
        <f t="shared" si="28"/>
        <v>0</v>
      </c>
      <c r="L154" s="84">
        <f t="shared" si="28"/>
        <v>0</v>
      </c>
      <c r="M154" s="84">
        <f t="shared" si="28"/>
        <v>0</v>
      </c>
    </row>
    <row r="155" spans="1:13">
      <c r="A155" s="90"/>
      <c r="B155" s="91" t="s">
        <v>59</v>
      </c>
      <c r="C155" s="92" t="s">
        <v>107</v>
      </c>
      <c r="D155" s="92" t="s">
        <v>107</v>
      </c>
      <c r="E155" s="93" t="s">
        <v>107</v>
      </c>
      <c r="F155" s="93" t="s">
        <v>107</v>
      </c>
      <c r="G155" s="93" t="s">
        <v>107</v>
      </c>
      <c r="H155" s="93" t="s">
        <v>107</v>
      </c>
      <c r="I155" s="97" t="s">
        <v>107</v>
      </c>
      <c r="J155" s="97" t="s">
        <v>107</v>
      </c>
      <c r="K155" s="97" t="s">
        <v>107</v>
      </c>
      <c r="L155" s="93" t="s">
        <v>107</v>
      </c>
      <c r="M155" s="93" t="s">
        <v>107</v>
      </c>
    </row>
    <row r="156" spans="1:13">
      <c r="A156" s="90" t="s">
        <v>332</v>
      </c>
      <c r="B156" s="91" t="s">
        <v>333</v>
      </c>
      <c r="C156" s="92">
        <v>244</v>
      </c>
      <c r="D156" s="92">
        <v>310</v>
      </c>
      <c r="E156" s="84">
        <f t="shared" ref="E156:E161" si="29">F156+L156+M156</f>
        <v>0</v>
      </c>
      <c r="F156" s="84">
        <f t="shared" ref="F156:F161" si="30">G156+H156+I156+J156</f>
        <v>0</v>
      </c>
      <c r="G156" s="86"/>
      <c r="H156" s="86"/>
      <c r="I156" s="85"/>
      <c r="J156" s="85"/>
      <c r="K156" s="85"/>
      <c r="L156" s="86"/>
      <c r="M156" s="86"/>
    </row>
    <row r="157" spans="1:13">
      <c r="A157" s="90" t="s">
        <v>334</v>
      </c>
      <c r="B157" s="91" t="s">
        <v>335</v>
      </c>
      <c r="C157" s="92">
        <v>244</v>
      </c>
      <c r="D157" s="92">
        <v>310</v>
      </c>
      <c r="E157" s="84">
        <f t="shared" si="29"/>
        <v>0</v>
      </c>
      <c r="F157" s="84">
        <f t="shared" si="30"/>
        <v>0</v>
      </c>
      <c r="G157" s="86"/>
      <c r="H157" s="86"/>
      <c r="I157" s="85"/>
      <c r="J157" s="85"/>
      <c r="K157" s="85"/>
      <c r="L157" s="86"/>
      <c r="M157" s="86"/>
    </row>
    <row r="158" spans="1:13">
      <c r="A158" s="90" t="s">
        <v>336</v>
      </c>
      <c r="B158" s="91" t="s">
        <v>319</v>
      </c>
      <c r="C158" s="92">
        <v>244</v>
      </c>
      <c r="D158" s="92">
        <v>310</v>
      </c>
      <c r="E158" s="84">
        <f t="shared" si="29"/>
        <v>0</v>
      </c>
      <c r="F158" s="84">
        <f t="shared" si="30"/>
        <v>0</v>
      </c>
      <c r="G158" s="86"/>
      <c r="H158" s="86"/>
      <c r="I158" s="85"/>
      <c r="J158" s="85"/>
      <c r="K158" s="85"/>
      <c r="L158" s="86"/>
      <c r="M158" s="86"/>
    </row>
    <row r="159" spans="1:13" ht="30">
      <c r="A159" s="90" t="s">
        <v>337</v>
      </c>
      <c r="B159" s="91" t="s">
        <v>338</v>
      </c>
      <c r="C159" s="92">
        <v>244</v>
      </c>
      <c r="D159" s="92">
        <v>310</v>
      </c>
      <c r="E159" s="84">
        <f t="shared" si="29"/>
        <v>0</v>
      </c>
      <c r="F159" s="84">
        <f t="shared" si="30"/>
        <v>0</v>
      </c>
      <c r="G159" s="86"/>
      <c r="H159" s="86"/>
      <c r="I159" s="85"/>
      <c r="J159" s="85"/>
      <c r="K159" s="85"/>
      <c r="L159" s="86"/>
      <c r="M159" s="86"/>
    </row>
    <row r="160" spans="1:13">
      <c r="A160" s="90" t="s">
        <v>339</v>
      </c>
      <c r="B160" s="91" t="s">
        <v>340</v>
      </c>
      <c r="C160" s="92">
        <v>244</v>
      </c>
      <c r="D160" s="92">
        <v>310</v>
      </c>
      <c r="E160" s="84">
        <f t="shared" si="29"/>
        <v>120000</v>
      </c>
      <c r="F160" s="84">
        <f t="shared" si="30"/>
        <v>120000</v>
      </c>
      <c r="G160" s="86"/>
      <c r="H160" s="86"/>
      <c r="I160" s="85"/>
      <c r="J160" s="85">
        <v>120000</v>
      </c>
      <c r="K160" s="85"/>
      <c r="L160" s="86"/>
      <c r="M160" s="86"/>
    </row>
    <row r="161" spans="1:13" ht="30">
      <c r="A161" s="90" t="s">
        <v>341</v>
      </c>
      <c r="B161" s="91" t="s">
        <v>342</v>
      </c>
      <c r="C161" s="92">
        <v>244</v>
      </c>
      <c r="D161" s="92">
        <v>320</v>
      </c>
      <c r="E161" s="84">
        <f t="shared" si="29"/>
        <v>0</v>
      </c>
      <c r="F161" s="84">
        <f t="shared" si="30"/>
        <v>0</v>
      </c>
      <c r="G161" s="86"/>
      <c r="H161" s="86"/>
      <c r="I161" s="85"/>
      <c r="J161" s="85"/>
      <c r="K161" s="85"/>
      <c r="L161" s="86"/>
      <c r="M161" s="86"/>
    </row>
    <row r="162" spans="1:13" ht="30">
      <c r="A162" s="90" t="s">
        <v>343</v>
      </c>
      <c r="B162" s="94" t="s">
        <v>276</v>
      </c>
      <c r="C162" s="95">
        <v>244</v>
      </c>
      <c r="D162" s="95">
        <v>340</v>
      </c>
      <c r="E162" s="84">
        <f t="shared" ref="E162:M162" si="31">E164+E165+E166+E167+E168+E169+E170+E171</f>
        <v>130000</v>
      </c>
      <c r="F162" s="84">
        <f t="shared" si="31"/>
        <v>130000</v>
      </c>
      <c r="G162" s="84">
        <f t="shared" si="31"/>
        <v>0</v>
      </c>
      <c r="H162" s="84">
        <f t="shared" si="31"/>
        <v>0</v>
      </c>
      <c r="I162" s="84">
        <f t="shared" si="31"/>
        <v>0</v>
      </c>
      <c r="J162" s="84">
        <f t="shared" si="31"/>
        <v>130000</v>
      </c>
      <c r="K162" s="84">
        <f t="shared" si="31"/>
        <v>0</v>
      </c>
      <c r="L162" s="84">
        <f t="shared" si="31"/>
        <v>0</v>
      </c>
      <c r="M162" s="84">
        <f t="shared" si="31"/>
        <v>0</v>
      </c>
    </row>
    <row r="163" spans="1:13">
      <c r="A163" s="96"/>
      <c r="B163" s="94" t="s">
        <v>59</v>
      </c>
      <c r="C163" s="95" t="s">
        <v>107</v>
      </c>
      <c r="D163" s="95" t="s">
        <v>107</v>
      </c>
      <c r="E163" s="97" t="s">
        <v>107</v>
      </c>
      <c r="F163" s="97" t="s">
        <v>107</v>
      </c>
      <c r="G163" s="97" t="s">
        <v>107</v>
      </c>
      <c r="H163" s="97" t="s">
        <v>107</v>
      </c>
      <c r="I163" s="97" t="s">
        <v>107</v>
      </c>
      <c r="J163" s="97" t="s">
        <v>107</v>
      </c>
      <c r="K163" s="97" t="s">
        <v>107</v>
      </c>
      <c r="L163" s="97" t="s">
        <v>107</v>
      </c>
      <c r="M163" s="97" t="s">
        <v>107</v>
      </c>
    </row>
    <row r="164" spans="1:13" ht="60">
      <c r="A164" s="90" t="s">
        <v>344</v>
      </c>
      <c r="B164" s="91" t="s">
        <v>278</v>
      </c>
      <c r="C164" s="92">
        <v>244</v>
      </c>
      <c r="D164" s="92">
        <v>341</v>
      </c>
      <c r="E164" s="84">
        <f t="shared" ref="E164:E173" si="32">F164+L164+M164</f>
        <v>0</v>
      </c>
      <c r="F164" s="84">
        <f t="shared" ref="F164:F173" si="33">G164+H164+I164+J164</f>
        <v>0</v>
      </c>
      <c r="G164" s="85"/>
      <c r="H164" s="85"/>
      <c r="I164" s="85"/>
      <c r="J164" s="85"/>
      <c r="K164" s="85"/>
      <c r="L164" s="85"/>
      <c r="M164" s="85"/>
    </row>
    <row r="165" spans="1:13" ht="30">
      <c r="A165" s="90" t="s">
        <v>345</v>
      </c>
      <c r="B165" s="91" t="s">
        <v>346</v>
      </c>
      <c r="C165" s="92">
        <v>244</v>
      </c>
      <c r="D165" s="92">
        <v>342</v>
      </c>
      <c r="E165" s="84">
        <f t="shared" si="32"/>
        <v>0</v>
      </c>
      <c r="F165" s="84">
        <f t="shared" si="33"/>
        <v>0</v>
      </c>
      <c r="G165" s="85"/>
      <c r="H165" s="85"/>
      <c r="I165" s="85"/>
      <c r="J165" s="85"/>
      <c r="K165" s="85"/>
      <c r="L165" s="85"/>
      <c r="M165" s="85"/>
    </row>
    <row r="166" spans="1:13" ht="30">
      <c r="A166" s="90" t="s">
        <v>347</v>
      </c>
      <c r="B166" s="91" t="s">
        <v>348</v>
      </c>
      <c r="C166" s="92">
        <v>244</v>
      </c>
      <c r="D166" s="92">
        <v>343</v>
      </c>
      <c r="E166" s="84">
        <f t="shared" si="32"/>
        <v>0</v>
      </c>
      <c r="F166" s="84">
        <f t="shared" si="33"/>
        <v>0</v>
      </c>
      <c r="G166" s="85"/>
      <c r="H166" s="85"/>
      <c r="I166" s="85"/>
      <c r="J166" s="85"/>
      <c r="K166" s="85"/>
      <c r="L166" s="85"/>
      <c r="M166" s="85"/>
    </row>
    <row r="167" spans="1:13" ht="30">
      <c r="A167" s="90" t="s">
        <v>349</v>
      </c>
      <c r="B167" s="91" t="s">
        <v>350</v>
      </c>
      <c r="C167" s="92">
        <v>244</v>
      </c>
      <c r="D167" s="92">
        <v>344</v>
      </c>
      <c r="E167" s="84">
        <f t="shared" si="32"/>
        <v>0</v>
      </c>
      <c r="F167" s="84">
        <f t="shared" si="33"/>
        <v>0</v>
      </c>
      <c r="G167" s="85"/>
      <c r="H167" s="85"/>
      <c r="I167" s="85"/>
      <c r="J167" s="85"/>
      <c r="K167" s="85"/>
      <c r="L167" s="85"/>
      <c r="M167" s="85"/>
    </row>
    <row r="168" spans="1:13" ht="30">
      <c r="A168" s="90" t="s">
        <v>351</v>
      </c>
      <c r="B168" s="91" t="s">
        <v>280</v>
      </c>
      <c r="C168" s="92">
        <v>244</v>
      </c>
      <c r="D168" s="92">
        <v>345</v>
      </c>
      <c r="E168" s="84">
        <f t="shared" si="32"/>
        <v>0</v>
      </c>
      <c r="F168" s="84">
        <f t="shared" si="33"/>
        <v>0</v>
      </c>
      <c r="G168" s="85"/>
      <c r="H168" s="85"/>
      <c r="I168" s="85"/>
      <c r="J168" s="85"/>
      <c r="K168" s="85"/>
      <c r="L168" s="85"/>
      <c r="M168" s="85"/>
    </row>
    <row r="169" spans="1:13" ht="45">
      <c r="A169" s="90" t="s">
        <v>352</v>
      </c>
      <c r="B169" s="91" t="s">
        <v>353</v>
      </c>
      <c r="C169" s="92">
        <v>244</v>
      </c>
      <c r="D169" s="92">
        <v>346</v>
      </c>
      <c r="E169" s="84">
        <f t="shared" si="32"/>
        <v>130000</v>
      </c>
      <c r="F169" s="84">
        <f t="shared" si="33"/>
        <v>130000</v>
      </c>
      <c r="G169" s="85"/>
      <c r="H169" s="85"/>
      <c r="I169" s="85"/>
      <c r="J169" s="85">
        <v>130000</v>
      </c>
      <c r="K169" s="85"/>
      <c r="L169" s="85"/>
      <c r="M169" s="85"/>
    </row>
    <row r="170" spans="1:13" ht="45">
      <c r="A170" s="90" t="s">
        <v>354</v>
      </c>
      <c r="B170" s="91" t="s">
        <v>355</v>
      </c>
      <c r="C170" s="92">
        <v>244</v>
      </c>
      <c r="D170" s="92">
        <v>347</v>
      </c>
      <c r="E170" s="84">
        <f t="shared" si="32"/>
        <v>0</v>
      </c>
      <c r="F170" s="84">
        <f t="shared" si="33"/>
        <v>0</v>
      </c>
      <c r="G170" s="85"/>
      <c r="H170" s="85"/>
      <c r="I170" s="85"/>
      <c r="J170" s="85"/>
      <c r="K170" s="85"/>
      <c r="L170" s="85"/>
      <c r="M170" s="85"/>
    </row>
    <row r="171" spans="1:13" ht="45">
      <c r="A171" s="90" t="s">
        <v>356</v>
      </c>
      <c r="B171" s="91" t="s">
        <v>357</v>
      </c>
      <c r="C171" s="92">
        <v>244</v>
      </c>
      <c r="D171" s="92">
        <v>349</v>
      </c>
      <c r="E171" s="84">
        <f t="shared" si="32"/>
        <v>0</v>
      </c>
      <c r="F171" s="84">
        <f t="shared" si="33"/>
        <v>0</v>
      </c>
      <c r="G171" s="85"/>
      <c r="H171" s="85"/>
      <c r="I171" s="85"/>
      <c r="J171" s="85"/>
      <c r="K171" s="85"/>
      <c r="L171" s="85"/>
      <c r="M171" s="85"/>
    </row>
    <row r="172" spans="1:13" ht="90">
      <c r="A172" s="90" t="s">
        <v>358</v>
      </c>
      <c r="B172" s="91" t="s">
        <v>359</v>
      </c>
      <c r="C172" s="92">
        <v>244</v>
      </c>
      <c r="D172" s="92">
        <v>352</v>
      </c>
      <c r="E172" s="84">
        <f t="shared" si="32"/>
        <v>0</v>
      </c>
      <c r="F172" s="84">
        <f t="shared" si="33"/>
        <v>0</v>
      </c>
      <c r="G172" s="86"/>
      <c r="H172" s="86"/>
      <c r="I172" s="86"/>
      <c r="J172" s="86"/>
      <c r="K172" s="86"/>
      <c r="L172" s="86"/>
      <c r="M172" s="86"/>
    </row>
    <row r="173" spans="1:13" ht="90">
      <c r="A173" s="90" t="s">
        <v>360</v>
      </c>
      <c r="B173" s="91" t="s">
        <v>361</v>
      </c>
      <c r="C173" s="92">
        <v>244</v>
      </c>
      <c r="D173" s="92">
        <v>353</v>
      </c>
      <c r="E173" s="84">
        <f t="shared" si="32"/>
        <v>0</v>
      </c>
      <c r="F173" s="84">
        <f t="shared" si="33"/>
        <v>0</v>
      </c>
      <c r="G173" s="86"/>
      <c r="H173" s="86"/>
      <c r="I173" s="86"/>
      <c r="J173" s="86"/>
      <c r="K173" s="86"/>
      <c r="L173" s="86"/>
      <c r="M173" s="86"/>
    </row>
    <row r="174" spans="1:13" ht="60">
      <c r="A174" s="90" t="s">
        <v>362</v>
      </c>
      <c r="B174" s="94" t="s">
        <v>363</v>
      </c>
      <c r="C174" s="95">
        <v>321</v>
      </c>
      <c r="D174" s="95">
        <v>260</v>
      </c>
      <c r="E174" s="84">
        <f>E176+E177+E178+E179</f>
        <v>0</v>
      </c>
      <c r="F174" s="84">
        <f>F176+F177+F178+F179</f>
        <v>0</v>
      </c>
      <c r="G174" s="84">
        <f>G177+G178+G179</f>
        <v>0</v>
      </c>
      <c r="H174" s="84">
        <f>H177+H178+H179</f>
        <v>0</v>
      </c>
      <c r="I174" s="84">
        <f>I177+I178+I179</f>
        <v>0</v>
      </c>
      <c r="J174" s="84">
        <f>J176+J177+J178+J179</f>
        <v>0</v>
      </c>
      <c r="K174" s="84">
        <f>K176+K177+K178+K179</f>
        <v>0</v>
      </c>
      <c r="L174" s="84">
        <f>L176+L177+L178+L179</f>
        <v>0</v>
      </c>
      <c r="M174" s="84">
        <f>M176+M177+M178+M179</f>
        <v>0</v>
      </c>
    </row>
    <row r="175" spans="1:13">
      <c r="A175" s="96"/>
      <c r="B175" s="94" t="s">
        <v>95</v>
      </c>
      <c r="C175" s="95" t="s">
        <v>107</v>
      </c>
      <c r="D175" s="95" t="s">
        <v>107</v>
      </c>
      <c r="E175" s="97" t="s">
        <v>107</v>
      </c>
      <c r="F175" s="97" t="s">
        <v>107</v>
      </c>
      <c r="G175" s="97" t="s">
        <v>107</v>
      </c>
      <c r="H175" s="97" t="s">
        <v>107</v>
      </c>
      <c r="I175" s="97" t="s">
        <v>107</v>
      </c>
      <c r="J175" s="97" t="s">
        <v>107</v>
      </c>
      <c r="K175" s="97" t="s">
        <v>107</v>
      </c>
      <c r="L175" s="97" t="s">
        <v>107</v>
      </c>
      <c r="M175" s="97" t="s">
        <v>107</v>
      </c>
    </row>
    <row r="176" spans="1:13" ht="45">
      <c r="A176" s="96" t="s">
        <v>364</v>
      </c>
      <c r="B176" s="94" t="s">
        <v>365</v>
      </c>
      <c r="C176" s="95">
        <v>321</v>
      </c>
      <c r="D176" s="95">
        <v>263</v>
      </c>
      <c r="E176" s="84">
        <f t="shared" ref="E176:E182" si="34">F176+L176+M176</f>
        <v>0</v>
      </c>
      <c r="F176" s="84">
        <f>J176</f>
        <v>0</v>
      </c>
      <c r="G176" s="85" t="s">
        <v>107</v>
      </c>
      <c r="H176" s="85" t="s">
        <v>107</v>
      </c>
      <c r="I176" s="85" t="s">
        <v>107</v>
      </c>
      <c r="J176" s="85"/>
      <c r="K176" s="85"/>
      <c r="L176" s="85"/>
      <c r="M176" s="85"/>
    </row>
    <row r="177" spans="1:13" ht="75">
      <c r="A177" s="96" t="s">
        <v>366</v>
      </c>
      <c r="B177" s="94" t="s">
        <v>367</v>
      </c>
      <c r="C177" s="95">
        <v>321</v>
      </c>
      <c r="D177" s="95">
        <v>264</v>
      </c>
      <c r="E177" s="84">
        <f t="shared" si="34"/>
        <v>0</v>
      </c>
      <c r="F177" s="84">
        <f>G177+H177+I177+J177</f>
        <v>0</v>
      </c>
      <c r="G177" s="85"/>
      <c r="H177" s="85"/>
      <c r="I177" s="85"/>
      <c r="J177" s="85"/>
      <c r="K177" s="85"/>
      <c r="L177" s="85"/>
      <c r="M177" s="85"/>
    </row>
    <row r="178" spans="1:13" ht="45">
      <c r="A178" s="96" t="s">
        <v>368</v>
      </c>
      <c r="B178" s="94" t="s">
        <v>246</v>
      </c>
      <c r="C178" s="95">
        <v>321</v>
      </c>
      <c r="D178" s="95">
        <v>266</v>
      </c>
      <c r="E178" s="84">
        <f t="shared" si="34"/>
        <v>0</v>
      </c>
      <c r="F178" s="84">
        <f>G178+H178+I178+J178</f>
        <v>0</v>
      </c>
      <c r="G178" s="85"/>
      <c r="H178" s="85"/>
      <c r="I178" s="85"/>
      <c r="J178" s="85"/>
      <c r="K178" s="85"/>
      <c r="L178" s="85"/>
      <c r="M178" s="85"/>
    </row>
    <row r="179" spans="1:13" ht="45">
      <c r="A179" s="96" t="s">
        <v>369</v>
      </c>
      <c r="B179" s="94" t="s">
        <v>274</v>
      </c>
      <c r="C179" s="95">
        <v>321</v>
      </c>
      <c r="D179" s="95">
        <v>267</v>
      </c>
      <c r="E179" s="84">
        <f t="shared" si="34"/>
        <v>0</v>
      </c>
      <c r="F179" s="84">
        <f>G179+H179+I179+J179</f>
        <v>0</v>
      </c>
      <c r="G179" s="85"/>
      <c r="H179" s="85"/>
      <c r="I179" s="85"/>
      <c r="J179" s="85"/>
      <c r="K179" s="85"/>
      <c r="L179" s="85"/>
      <c r="M179" s="85"/>
    </row>
    <row r="180" spans="1:13">
      <c r="A180" s="96" t="s">
        <v>370</v>
      </c>
      <c r="B180" s="94" t="s">
        <v>371</v>
      </c>
      <c r="C180" s="95">
        <v>340</v>
      </c>
      <c r="D180" s="95">
        <v>296</v>
      </c>
      <c r="E180" s="84">
        <f t="shared" si="34"/>
        <v>0</v>
      </c>
      <c r="F180" s="84">
        <f>G180+H180+I180+J180</f>
        <v>0</v>
      </c>
      <c r="G180" s="85"/>
      <c r="H180" s="85"/>
      <c r="I180" s="85"/>
      <c r="J180" s="85"/>
      <c r="K180" s="85"/>
      <c r="L180" s="85"/>
      <c r="M180" s="85"/>
    </row>
    <row r="181" spans="1:13">
      <c r="A181" s="96" t="s">
        <v>372</v>
      </c>
      <c r="B181" s="94" t="s">
        <v>373</v>
      </c>
      <c r="C181" s="95">
        <v>350</v>
      </c>
      <c r="D181" s="92">
        <v>296</v>
      </c>
      <c r="E181" s="84">
        <f t="shared" si="34"/>
        <v>0</v>
      </c>
      <c r="F181" s="84">
        <f>G181+H181+I181+J181</f>
        <v>0</v>
      </c>
      <c r="G181" s="85"/>
      <c r="H181" s="85"/>
      <c r="I181" s="85"/>
      <c r="J181" s="85"/>
      <c r="K181" s="85"/>
      <c r="L181" s="85"/>
      <c r="M181" s="85"/>
    </row>
    <row r="182" spans="1:13">
      <c r="A182" s="96" t="s">
        <v>374</v>
      </c>
      <c r="B182" s="94" t="s">
        <v>375</v>
      </c>
      <c r="C182" s="95">
        <v>360</v>
      </c>
      <c r="D182" s="92">
        <v>296</v>
      </c>
      <c r="E182" s="84">
        <f t="shared" si="34"/>
        <v>0</v>
      </c>
      <c r="F182" s="84">
        <f>J182</f>
        <v>0</v>
      </c>
      <c r="G182" s="85" t="s">
        <v>107</v>
      </c>
      <c r="H182" s="85" t="s">
        <v>107</v>
      </c>
      <c r="I182" s="85" t="s">
        <v>107</v>
      </c>
      <c r="J182" s="85"/>
      <c r="K182" s="85"/>
      <c r="L182" s="85"/>
      <c r="M182" s="85"/>
    </row>
    <row r="183" spans="1:13" ht="90">
      <c r="A183" s="96" t="s">
        <v>376</v>
      </c>
      <c r="B183" s="94" t="s">
        <v>377</v>
      </c>
      <c r="C183" s="95">
        <v>407</v>
      </c>
      <c r="D183" s="95" t="s">
        <v>107</v>
      </c>
      <c r="E183" s="84">
        <f t="shared" ref="E183:M183" si="35">E185+E186</f>
        <v>0</v>
      </c>
      <c r="F183" s="84">
        <f t="shared" si="35"/>
        <v>0</v>
      </c>
      <c r="G183" s="84">
        <f t="shared" si="35"/>
        <v>0</v>
      </c>
      <c r="H183" s="84">
        <f t="shared" si="35"/>
        <v>0</v>
      </c>
      <c r="I183" s="84">
        <f t="shared" si="35"/>
        <v>0</v>
      </c>
      <c r="J183" s="84">
        <f t="shared" si="35"/>
        <v>0</v>
      </c>
      <c r="K183" s="84">
        <f t="shared" si="35"/>
        <v>0</v>
      </c>
      <c r="L183" s="84">
        <f t="shared" si="35"/>
        <v>0</v>
      </c>
      <c r="M183" s="84">
        <f t="shared" si="35"/>
        <v>0</v>
      </c>
    </row>
    <row r="184" spans="1:13">
      <c r="A184" s="96"/>
      <c r="B184" s="94" t="s">
        <v>95</v>
      </c>
      <c r="C184" s="95" t="s">
        <v>107</v>
      </c>
      <c r="D184" s="95" t="s">
        <v>107</v>
      </c>
      <c r="E184" s="97" t="s">
        <v>107</v>
      </c>
      <c r="F184" s="97" t="s">
        <v>107</v>
      </c>
      <c r="G184" s="97" t="s">
        <v>107</v>
      </c>
      <c r="H184" s="97" t="s">
        <v>107</v>
      </c>
      <c r="I184" s="97" t="s">
        <v>107</v>
      </c>
      <c r="J184" s="97" t="s">
        <v>107</v>
      </c>
      <c r="K184" s="97" t="s">
        <v>107</v>
      </c>
      <c r="L184" s="97" t="s">
        <v>107</v>
      </c>
      <c r="M184" s="97" t="s">
        <v>107</v>
      </c>
    </row>
    <row r="185" spans="1:13" ht="30">
      <c r="A185" s="96" t="s">
        <v>378</v>
      </c>
      <c r="B185" s="94" t="s">
        <v>290</v>
      </c>
      <c r="C185" s="95">
        <v>407</v>
      </c>
      <c r="D185" s="95">
        <v>228</v>
      </c>
      <c r="E185" s="84">
        <f>F185+L185+M185</f>
        <v>0</v>
      </c>
      <c r="F185" s="84">
        <f>G185+H185+I185+J185</f>
        <v>0</v>
      </c>
      <c r="G185" s="85"/>
      <c r="H185" s="85"/>
      <c r="I185" s="85"/>
      <c r="J185" s="85"/>
      <c r="K185" s="85"/>
      <c r="L185" s="85"/>
      <c r="M185" s="85"/>
    </row>
    <row r="186" spans="1:13" ht="30">
      <c r="A186" s="96" t="s">
        <v>379</v>
      </c>
      <c r="B186" s="94" t="s">
        <v>292</v>
      </c>
      <c r="C186" s="95">
        <v>407</v>
      </c>
      <c r="D186" s="95">
        <v>310</v>
      </c>
      <c r="E186" s="84">
        <f>F186+L186+M186</f>
        <v>0</v>
      </c>
      <c r="F186" s="84">
        <f>G186+H186+I186+J186</f>
        <v>0</v>
      </c>
      <c r="G186" s="85"/>
      <c r="H186" s="85"/>
      <c r="I186" s="85"/>
      <c r="J186" s="85"/>
      <c r="K186" s="85"/>
      <c r="L186" s="85"/>
      <c r="M186" s="85"/>
    </row>
    <row r="187" spans="1:13">
      <c r="A187" s="96" t="s">
        <v>380</v>
      </c>
      <c r="B187" s="94" t="s">
        <v>381</v>
      </c>
      <c r="C187" s="95">
        <v>831</v>
      </c>
      <c r="D187" s="95">
        <v>290</v>
      </c>
      <c r="E187" s="84">
        <f t="shared" ref="E187:M187" si="36">E189+E190+E191+E192+E193+E194</f>
        <v>0</v>
      </c>
      <c r="F187" s="84">
        <f t="shared" si="36"/>
        <v>0</v>
      </c>
      <c r="G187" s="84">
        <f t="shared" si="36"/>
        <v>0</v>
      </c>
      <c r="H187" s="84">
        <f t="shared" si="36"/>
        <v>0</v>
      </c>
      <c r="I187" s="84">
        <f t="shared" si="36"/>
        <v>0</v>
      </c>
      <c r="J187" s="84">
        <f t="shared" si="36"/>
        <v>0</v>
      </c>
      <c r="K187" s="84">
        <f t="shared" si="36"/>
        <v>0</v>
      </c>
      <c r="L187" s="84">
        <f t="shared" si="36"/>
        <v>0</v>
      </c>
      <c r="M187" s="84">
        <f t="shared" si="36"/>
        <v>0</v>
      </c>
    </row>
    <row r="188" spans="1:13">
      <c r="A188" s="96"/>
      <c r="B188" s="94" t="s">
        <v>95</v>
      </c>
      <c r="C188" s="95" t="s">
        <v>107</v>
      </c>
      <c r="D188" s="95" t="s">
        <v>107</v>
      </c>
      <c r="E188" s="97" t="s">
        <v>107</v>
      </c>
      <c r="F188" s="97" t="s">
        <v>107</v>
      </c>
      <c r="G188" s="97" t="s">
        <v>107</v>
      </c>
      <c r="H188" s="97" t="s">
        <v>107</v>
      </c>
      <c r="I188" s="97" t="s">
        <v>107</v>
      </c>
      <c r="J188" s="97" t="s">
        <v>107</v>
      </c>
      <c r="K188" s="97" t="s">
        <v>107</v>
      </c>
      <c r="L188" s="97" t="s">
        <v>107</v>
      </c>
      <c r="M188" s="97" t="s">
        <v>107</v>
      </c>
    </row>
    <row r="189" spans="1:13">
      <c r="A189" s="96" t="s">
        <v>382</v>
      </c>
      <c r="B189" s="91" t="s">
        <v>383</v>
      </c>
      <c r="C189" s="95">
        <v>831</v>
      </c>
      <c r="D189" s="92">
        <v>291</v>
      </c>
      <c r="E189" s="84">
        <f t="shared" ref="E189:E194" si="37">F189+L189+M189</f>
        <v>0</v>
      </c>
      <c r="F189" s="84">
        <f t="shared" ref="F189:F194" si="38">G189+H189+I189+J189</f>
        <v>0</v>
      </c>
      <c r="G189" s="85"/>
      <c r="H189" s="85"/>
      <c r="I189" s="85"/>
      <c r="J189" s="85"/>
      <c r="K189" s="85"/>
      <c r="L189" s="85"/>
      <c r="M189" s="85"/>
    </row>
    <row r="190" spans="1:13" ht="60">
      <c r="A190" s="96" t="s">
        <v>384</v>
      </c>
      <c r="B190" s="91" t="s">
        <v>385</v>
      </c>
      <c r="C190" s="95">
        <v>831</v>
      </c>
      <c r="D190" s="92">
        <v>292</v>
      </c>
      <c r="E190" s="84">
        <f t="shared" si="37"/>
        <v>0</v>
      </c>
      <c r="F190" s="84">
        <f t="shared" si="38"/>
        <v>0</v>
      </c>
      <c r="G190" s="85"/>
      <c r="H190" s="85"/>
      <c r="I190" s="85"/>
      <c r="J190" s="85"/>
      <c r="K190" s="85"/>
      <c r="L190" s="85"/>
      <c r="M190" s="85"/>
    </row>
    <row r="191" spans="1:13" ht="60">
      <c r="A191" s="96" t="s">
        <v>386</v>
      </c>
      <c r="B191" s="91" t="s">
        <v>387</v>
      </c>
      <c r="C191" s="95">
        <v>831</v>
      </c>
      <c r="D191" s="92">
        <v>293</v>
      </c>
      <c r="E191" s="84">
        <f t="shared" si="37"/>
        <v>0</v>
      </c>
      <c r="F191" s="84">
        <f t="shared" si="38"/>
        <v>0</v>
      </c>
      <c r="G191" s="85"/>
      <c r="H191" s="85"/>
      <c r="I191" s="85"/>
      <c r="J191" s="85"/>
      <c r="K191" s="85"/>
      <c r="L191" s="85"/>
      <c r="M191" s="85"/>
    </row>
    <row r="192" spans="1:13">
      <c r="A192" s="96" t="s">
        <v>388</v>
      </c>
      <c r="B192" s="91" t="s">
        <v>389</v>
      </c>
      <c r="C192" s="95">
        <v>831</v>
      </c>
      <c r="D192" s="92">
        <v>295</v>
      </c>
      <c r="E192" s="84">
        <f t="shared" si="37"/>
        <v>0</v>
      </c>
      <c r="F192" s="84">
        <f t="shared" si="38"/>
        <v>0</v>
      </c>
      <c r="G192" s="85"/>
      <c r="H192" s="85"/>
      <c r="I192" s="85"/>
      <c r="J192" s="85"/>
      <c r="K192" s="85"/>
      <c r="L192" s="85"/>
      <c r="M192" s="85"/>
    </row>
    <row r="193" spans="1:13" ht="30">
      <c r="A193" s="96" t="s">
        <v>390</v>
      </c>
      <c r="B193" s="94" t="s">
        <v>391</v>
      </c>
      <c r="C193" s="95">
        <v>831</v>
      </c>
      <c r="D193" s="95">
        <v>296</v>
      </c>
      <c r="E193" s="84">
        <f t="shared" si="37"/>
        <v>0</v>
      </c>
      <c r="F193" s="84">
        <f t="shared" si="38"/>
        <v>0</v>
      </c>
      <c r="G193" s="85"/>
      <c r="H193" s="85"/>
      <c r="I193" s="85"/>
      <c r="J193" s="85"/>
      <c r="K193" s="85"/>
      <c r="L193" s="85"/>
      <c r="M193" s="85"/>
    </row>
    <row r="194" spans="1:13" ht="30">
      <c r="A194" s="96" t="s">
        <v>392</v>
      </c>
      <c r="B194" s="94" t="s">
        <v>393</v>
      </c>
      <c r="C194" s="95">
        <v>831</v>
      </c>
      <c r="D194" s="95">
        <v>297</v>
      </c>
      <c r="E194" s="84">
        <f t="shared" si="37"/>
        <v>0</v>
      </c>
      <c r="F194" s="84">
        <f t="shared" si="38"/>
        <v>0</v>
      </c>
      <c r="G194" s="85"/>
      <c r="H194" s="85"/>
      <c r="I194" s="85"/>
      <c r="J194" s="85"/>
      <c r="K194" s="85"/>
      <c r="L194" s="85"/>
      <c r="M194" s="85"/>
    </row>
    <row r="195" spans="1:13" ht="30">
      <c r="A195" s="96" t="s">
        <v>394</v>
      </c>
      <c r="B195" s="94" t="s">
        <v>395</v>
      </c>
      <c r="C195" s="95">
        <v>850</v>
      </c>
      <c r="D195" s="95" t="s">
        <v>107</v>
      </c>
      <c r="E195" s="84">
        <f t="shared" ref="E195:M195" si="39">ROUND(E197+E198+E199,2)</f>
        <v>395315</v>
      </c>
      <c r="F195" s="84">
        <f t="shared" si="39"/>
        <v>395315</v>
      </c>
      <c r="G195" s="84">
        <f t="shared" si="39"/>
        <v>0</v>
      </c>
      <c r="H195" s="84">
        <f t="shared" si="39"/>
        <v>394171</v>
      </c>
      <c r="I195" s="84">
        <f t="shared" si="39"/>
        <v>0</v>
      </c>
      <c r="J195" s="84">
        <f t="shared" si="39"/>
        <v>1144</v>
      </c>
      <c r="K195" s="84">
        <f t="shared" si="39"/>
        <v>0</v>
      </c>
      <c r="L195" s="84">
        <f t="shared" si="39"/>
        <v>0</v>
      </c>
      <c r="M195" s="84">
        <f t="shared" si="39"/>
        <v>0</v>
      </c>
    </row>
    <row r="196" spans="1:13">
      <c r="A196" s="96"/>
      <c r="B196" s="94" t="s">
        <v>95</v>
      </c>
      <c r="C196" s="95" t="s">
        <v>107</v>
      </c>
      <c r="D196" s="95" t="s">
        <v>107</v>
      </c>
      <c r="E196" s="97" t="s">
        <v>107</v>
      </c>
      <c r="F196" s="97" t="s">
        <v>107</v>
      </c>
      <c r="G196" s="97" t="s">
        <v>107</v>
      </c>
      <c r="H196" s="97" t="s">
        <v>107</v>
      </c>
      <c r="I196" s="97" t="s">
        <v>107</v>
      </c>
      <c r="J196" s="97" t="s">
        <v>107</v>
      </c>
      <c r="K196" s="97" t="s">
        <v>107</v>
      </c>
      <c r="L196" s="97" t="s">
        <v>107</v>
      </c>
      <c r="M196" s="97" t="s">
        <v>107</v>
      </c>
    </row>
    <row r="197" spans="1:13" ht="45">
      <c r="A197" s="96" t="s">
        <v>396</v>
      </c>
      <c r="B197" s="91" t="s">
        <v>397</v>
      </c>
      <c r="C197" s="92">
        <v>851</v>
      </c>
      <c r="D197" s="92">
        <v>291</v>
      </c>
      <c r="E197" s="84">
        <f>F197+L197+M197</f>
        <v>394315</v>
      </c>
      <c r="F197" s="84">
        <f>G197+H197+I197+J197</f>
        <v>394315</v>
      </c>
      <c r="G197" s="85"/>
      <c r="H197" s="85">
        <v>394171</v>
      </c>
      <c r="I197" s="85"/>
      <c r="J197" s="85">
        <v>144</v>
      </c>
      <c r="K197" s="85"/>
      <c r="L197" s="85"/>
      <c r="M197" s="85"/>
    </row>
    <row r="198" spans="1:13">
      <c r="A198" s="96" t="s">
        <v>398</v>
      </c>
      <c r="B198" s="91" t="s">
        <v>399</v>
      </c>
      <c r="C198" s="92">
        <v>852</v>
      </c>
      <c r="D198" s="92">
        <v>291</v>
      </c>
      <c r="E198" s="84">
        <f>F198+L198+M198</f>
        <v>0</v>
      </c>
      <c r="F198" s="84">
        <f>G198+H198+I198+J198</f>
        <v>0</v>
      </c>
      <c r="G198" s="85"/>
      <c r="H198" s="85"/>
      <c r="I198" s="85"/>
      <c r="J198" s="85"/>
      <c r="K198" s="85"/>
      <c r="L198" s="85"/>
      <c r="M198" s="85"/>
    </row>
    <row r="199" spans="1:13">
      <c r="A199" s="96" t="s">
        <v>400</v>
      </c>
      <c r="B199" s="91" t="s">
        <v>401</v>
      </c>
      <c r="C199" s="92">
        <v>853</v>
      </c>
      <c r="D199" s="92">
        <v>290</v>
      </c>
      <c r="E199" s="84">
        <f t="shared" ref="E199:M199" si="40">E201+E202+E203+E204+E205+E206+E207</f>
        <v>1000</v>
      </c>
      <c r="F199" s="84">
        <f t="shared" si="40"/>
        <v>1000</v>
      </c>
      <c r="G199" s="84">
        <f t="shared" si="40"/>
        <v>0</v>
      </c>
      <c r="H199" s="84">
        <f t="shared" si="40"/>
        <v>0</v>
      </c>
      <c r="I199" s="84">
        <f t="shared" si="40"/>
        <v>0</v>
      </c>
      <c r="J199" s="84">
        <f t="shared" si="40"/>
        <v>1000</v>
      </c>
      <c r="K199" s="84">
        <f t="shared" si="40"/>
        <v>0</v>
      </c>
      <c r="L199" s="84">
        <f t="shared" si="40"/>
        <v>0</v>
      </c>
      <c r="M199" s="84">
        <f t="shared" si="40"/>
        <v>0</v>
      </c>
    </row>
    <row r="200" spans="1:13">
      <c r="A200" s="90"/>
      <c r="B200" s="91" t="s">
        <v>59</v>
      </c>
      <c r="C200" s="92" t="s">
        <v>107</v>
      </c>
      <c r="D200" s="92" t="s">
        <v>107</v>
      </c>
      <c r="E200" s="97" t="s">
        <v>107</v>
      </c>
      <c r="F200" s="97" t="s">
        <v>107</v>
      </c>
      <c r="G200" s="97" t="s">
        <v>107</v>
      </c>
      <c r="H200" s="97" t="s">
        <v>107</v>
      </c>
      <c r="I200" s="97" t="s">
        <v>107</v>
      </c>
      <c r="J200" s="97" t="s">
        <v>107</v>
      </c>
      <c r="K200" s="97" t="s">
        <v>107</v>
      </c>
      <c r="L200" s="97" t="s">
        <v>107</v>
      </c>
      <c r="M200" s="97" t="s">
        <v>107</v>
      </c>
    </row>
    <row r="201" spans="1:13">
      <c r="A201" s="96" t="s">
        <v>402</v>
      </c>
      <c r="B201" s="91" t="s">
        <v>383</v>
      </c>
      <c r="C201" s="92">
        <v>853</v>
      </c>
      <c r="D201" s="92">
        <v>291</v>
      </c>
      <c r="E201" s="108">
        <f t="shared" ref="E201:E210" si="41">F201+L201+M201</f>
        <v>0</v>
      </c>
      <c r="F201" s="108">
        <f t="shared" ref="F201:F210" si="42">G201+H201+I201+J201</f>
        <v>0</v>
      </c>
      <c r="G201" s="109"/>
      <c r="H201" s="109"/>
      <c r="I201" s="85"/>
      <c r="J201" s="109"/>
      <c r="K201" s="109"/>
      <c r="L201" s="109"/>
      <c r="M201" s="109"/>
    </row>
    <row r="202" spans="1:13" ht="60">
      <c r="A202" s="96" t="s">
        <v>403</v>
      </c>
      <c r="B202" s="91" t="s">
        <v>385</v>
      </c>
      <c r="C202" s="92">
        <v>853</v>
      </c>
      <c r="D202" s="92">
        <v>292</v>
      </c>
      <c r="E202" s="108">
        <f t="shared" si="41"/>
        <v>1000</v>
      </c>
      <c r="F202" s="108">
        <f t="shared" si="42"/>
        <v>1000</v>
      </c>
      <c r="G202" s="109"/>
      <c r="H202" s="109"/>
      <c r="I202" s="85"/>
      <c r="J202" s="109">
        <v>1000</v>
      </c>
      <c r="K202" s="109"/>
      <c r="L202" s="109"/>
      <c r="M202" s="109"/>
    </row>
    <row r="203" spans="1:13" ht="60">
      <c r="A203" s="96" t="s">
        <v>404</v>
      </c>
      <c r="B203" s="91" t="s">
        <v>387</v>
      </c>
      <c r="C203" s="92">
        <v>853</v>
      </c>
      <c r="D203" s="92">
        <v>293</v>
      </c>
      <c r="E203" s="108">
        <f t="shared" si="41"/>
        <v>0</v>
      </c>
      <c r="F203" s="108">
        <f t="shared" si="42"/>
        <v>0</v>
      </c>
      <c r="G203" s="109"/>
      <c r="H203" s="109"/>
      <c r="I203" s="85"/>
      <c r="J203" s="109"/>
      <c r="K203" s="109"/>
      <c r="L203" s="109"/>
      <c r="M203" s="109"/>
    </row>
    <row r="204" spans="1:13">
      <c r="A204" s="96" t="s">
        <v>405</v>
      </c>
      <c r="B204" s="91" t="s">
        <v>389</v>
      </c>
      <c r="C204" s="92">
        <v>853</v>
      </c>
      <c r="D204" s="92">
        <v>295</v>
      </c>
      <c r="E204" s="108">
        <f t="shared" si="41"/>
        <v>0</v>
      </c>
      <c r="F204" s="108">
        <f t="shared" si="42"/>
        <v>0</v>
      </c>
      <c r="G204" s="109"/>
      <c r="H204" s="109"/>
      <c r="I204" s="85"/>
      <c r="J204" s="109"/>
      <c r="K204" s="109"/>
      <c r="L204" s="109"/>
      <c r="M204" s="109"/>
    </row>
    <row r="205" spans="1:13" ht="30">
      <c r="A205" s="96" t="s">
        <v>406</v>
      </c>
      <c r="B205" s="91" t="s">
        <v>391</v>
      </c>
      <c r="C205" s="92">
        <v>853</v>
      </c>
      <c r="D205" s="92">
        <v>296</v>
      </c>
      <c r="E205" s="108">
        <f t="shared" si="41"/>
        <v>0</v>
      </c>
      <c r="F205" s="108">
        <f t="shared" si="42"/>
        <v>0</v>
      </c>
      <c r="G205" s="109"/>
      <c r="H205" s="109"/>
      <c r="I205" s="85"/>
      <c r="J205" s="109"/>
      <c r="K205" s="109"/>
      <c r="L205" s="109"/>
      <c r="M205" s="109"/>
    </row>
    <row r="206" spans="1:13" ht="30">
      <c r="A206" s="96" t="s">
        <v>407</v>
      </c>
      <c r="B206" s="91" t="s">
        <v>393</v>
      </c>
      <c r="C206" s="92">
        <v>853</v>
      </c>
      <c r="D206" s="92">
        <v>297</v>
      </c>
      <c r="E206" s="108">
        <f t="shared" si="41"/>
        <v>0</v>
      </c>
      <c r="F206" s="108">
        <f t="shared" si="42"/>
        <v>0</v>
      </c>
      <c r="G206" s="109"/>
      <c r="H206" s="109"/>
      <c r="I206" s="85"/>
      <c r="J206" s="109"/>
      <c r="K206" s="109"/>
      <c r="L206" s="109"/>
      <c r="M206" s="109"/>
    </row>
    <row r="207" spans="1:13" ht="30">
      <c r="A207" s="96" t="s">
        <v>408</v>
      </c>
      <c r="B207" s="91" t="s">
        <v>409</v>
      </c>
      <c r="C207" s="92">
        <v>853</v>
      </c>
      <c r="D207" s="92">
        <v>299</v>
      </c>
      <c r="E207" s="108">
        <f t="shared" si="41"/>
        <v>0</v>
      </c>
      <c r="F207" s="108">
        <f t="shared" si="42"/>
        <v>0</v>
      </c>
      <c r="G207" s="109"/>
      <c r="H207" s="109"/>
      <c r="I207" s="85"/>
      <c r="J207" s="109"/>
      <c r="K207" s="109"/>
      <c r="L207" s="109"/>
      <c r="M207" s="109"/>
    </row>
    <row r="208" spans="1:13" ht="30">
      <c r="A208" s="90" t="s">
        <v>410</v>
      </c>
      <c r="B208" s="91" t="s">
        <v>411</v>
      </c>
      <c r="C208" s="92">
        <v>862</v>
      </c>
      <c r="D208" s="92">
        <v>253</v>
      </c>
      <c r="E208" s="84">
        <f t="shared" si="41"/>
        <v>0</v>
      </c>
      <c r="F208" s="84">
        <f t="shared" si="42"/>
        <v>0</v>
      </c>
      <c r="G208" s="110"/>
      <c r="H208" s="86"/>
      <c r="I208" s="85"/>
      <c r="J208" s="86"/>
      <c r="K208" s="86"/>
      <c r="L208" s="86"/>
      <c r="M208" s="86"/>
    </row>
    <row r="209" spans="1:13" ht="28.5">
      <c r="A209" s="87" t="s">
        <v>412</v>
      </c>
      <c r="B209" s="88" t="s">
        <v>413</v>
      </c>
      <c r="C209" s="111" t="s">
        <v>414</v>
      </c>
      <c r="D209" s="111" t="s">
        <v>415</v>
      </c>
      <c r="E209" s="84">
        <f t="shared" si="41"/>
        <v>0</v>
      </c>
      <c r="F209" s="84">
        <f t="shared" si="42"/>
        <v>0</v>
      </c>
      <c r="G209" s="85"/>
      <c r="H209" s="85"/>
      <c r="I209" s="85"/>
      <c r="J209" s="85"/>
      <c r="K209" s="85"/>
      <c r="L209" s="85"/>
      <c r="M209" s="85"/>
    </row>
    <row r="210" spans="1:13" ht="28.5">
      <c r="A210" s="87" t="s">
        <v>416</v>
      </c>
      <c r="B210" s="88" t="s">
        <v>417</v>
      </c>
      <c r="C210" s="112" t="s">
        <v>414</v>
      </c>
      <c r="D210" s="89">
        <v>610</v>
      </c>
      <c r="E210" s="84">
        <f t="shared" si="41"/>
        <v>0</v>
      </c>
      <c r="F210" s="84">
        <f t="shared" si="42"/>
        <v>0</v>
      </c>
      <c r="G210" s="110"/>
      <c r="H210" s="86"/>
      <c r="I210" s="85"/>
      <c r="J210" s="86"/>
      <c r="K210" s="86"/>
      <c r="L210" s="86"/>
      <c r="M210" s="86"/>
    </row>
    <row r="211" spans="1:13">
      <c r="A211" s="90"/>
      <c r="B211" s="113" t="s">
        <v>418</v>
      </c>
      <c r="C211" s="92" t="s">
        <v>107</v>
      </c>
      <c r="D211" s="92" t="s">
        <v>107</v>
      </c>
      <c r="E211" s="93" t="s">
        <v>107</v>
      </c>
      <c r="F211" s="93" t="s">
        <v>107</v>
      </c>
      <c r="G211" s="93" t="s">
        <v>107</v>
      </c>
      <c r="H211" s="93" t="s">
        <v>107</v>
      </c>
      <c r="I211" s="93" t="s">
        <v>107</v>
      </c>
      <c r="J211" s="93" t="s">
        <v>107</v>
      </c>
      <c r="K211" s="93" t="s">
        <v>107</v>
      </c>
      <c r="L211" s="93" t="s">
        <v>107</v>
      </c>
      <c r="M211" s="93" t="s">
        <v>107</v>
      </c>
    </row>
    <row r="212" spans="1:13" ht="28.5">
      <c r="A212" s="114" t="s">
        <v>419</v>
      </c>
      <c r="B212" s="81" t="s">
        <v>420</v>
      </c>
      <c r="C212" s="82" t="s">
        <v>107</v>
      </c>
      <c r="D212" s="82" t="s">
        <v>107</v>
      </c>
      <c r="E212" s="83">
        <f>F212</f>
        <v>0</v>
      </c>
      <c r="F212" s="85"/>
      <c r="G212" s="97" t="s">
        <v>107</v>
      </c>
      <c r="H212" s="97" t="s">
        <v>107</v>
      </c>
      <c r="I212" s="97" t="s">
        <v>107</v>
      </c>
      <c r="J212" s="97" t="s">
        <v>107</v>
      </c>
      <c r="K212" s="97" t="s">
        <v>107</v>
      </c>
      <c r="L212" s="97" t="s">
        <v>107</v>
      </c>
      <c r="M212" s="97" t="s">
        <v>107</v>
      </c>
    </row>
    <row r="213" spans="1:13">
      <c r="A213" s="115"/>
      <c r="B213" s="116"/>
      <c r="C213" s="117"/>
      <c r="D213" s="117"/>
      <c r="E213" s="118"/>
      <c r="F213" s="118"/>
      <c r="G213" s="118"/>
      <c r="H213" s="118"/>
      <c r="I213" s="118"/>
      <c r="J213" s="118"/>
      <c r="K213" s="119"/>
      <c r="L213" s="118"/>
      <c r="M213" s="118"/>
    </row>
    <row r="214" spans="1:13">
      <c r="A214" s="27"/>
      <c r="B214" s="27"/>
      <c r="C214" s="27"/>
      <c r="D214" s="46"/>
      <c r="E214" s="120"/>
      <c r="F214" s="46"/>
      <c r="G214" s="27"/>
      <c r="H214" s="27"/>
      <c r="I214" s="27"/>
      <c r="J214" s="27"/>
      <c r="K214" s="27"/>
      <c r="L214" s="27"/>
      <c r="M214" s="27"/>
    </row>
    <row r="215" spans="1:13">
      <c r="A215" s="166" t="s">
        <v>421</v>
      </c>
      <c r="B215" s="166"/>
      <c r="C215" s="166"/>
      <c r="D215" s="166"/>
      <c r="E215" s="166"/>
      <c r="F215" s="166"/>
      <c r="G215" s="166"/>
      <c r="H215" s="27"/>
      <c r="I215" s="27" t="s">
        <v>422</v>
      </c>
      <c r="J215" s="27"/>
      <c r="K215" s="27"/>
      <c r="L215" s="167"/>
      <c r="M215" s="167"/>
    </row>
    <row r="216" spans="1:13">
      <c r="A216" s="27"/>
      <c r="B216" s="27"/>
      <c r="C216" s="27"/>
      <c r="D216" s="27"/>
      <c r="E216" s="121"/>
      <c r="F216" s="27"/>
      <c r="G216" s="27"/>
      <c r="H216" s="27"/>
      <c r="I216" s="54" t="s">
        <v>2</v>
      </c>
      <c r="J216" s="27"/>
      <c r="K216" s="27"/>
      <c r="L216" s="168" t="s">
        <v>423</v>
      </c>
      <c r="M216" s="168"/>
    </row>
    <row r="217" spans="1:13">
      <c r="A217" s="166" t="s">
        <v>424</v>
      </c>
      <c r="B217" s="166"/>
      <c r="C217" s="166"/>
      <c r="D217" s="166"/>
      <c r="E217" s="166"/>
      <c r="F217" s="166"/>
      <c r="G217" s="166"/>
      <c r="H217" s="166"/>
      <c r="I217" s="53" t="s">
        <v>422</v>
      </c>
      <c r="J217" s="27"/>
      <c r="K217" s="27"/>
      <c r="L217" s="167"/>
      <c r="M217" s="167"/>
    </row>
    <row r="218" spans="1:13">
      <c r="A218" s="27"/>
      <c r="B218" s="27"/>
      <c r="C218" s="27"/>
      <c r="D218" s="27"/>
      <c r="E218" s="121"/>
      <c r="F218" s="27"/>
      <c r="G218" s="27"/>
      <c r="H218" s="27"/>
      <c r="I218" s="53" t="s">
        <v>2</v>
      </c>
      <c r="J218" s="27"/>
      <c r="K218" s="27"/>
      <c r="L218" s="165" t="s">
        <v>423</v>
      </c>
      <c r="M218" s="165"/>
    </row>
    <row r="219" spans="1:13">
      <c r="A219" s="166" t="s">
        <v>425</v>
      </c>
      <c r="B219" s="166"/>
      <c r="C219" s="166"/>
      <c r="D219" s="166"/>
      <c r="E219" s="166"/>
      <c r="F219" s="166"/>
      <c r="G219" s="166"/>
      <c r="H219" s="166"/>
      <c r="I219" s="53" t="s">
        <v>422</v>
      </c>
      <c r="J219" s="27"/>
      <c r="K219" s="27"/>
      <c r="L219" s="167"/>
      <c r="M219" s="167"/>
    </row>
    <row r="220" spans="1:13">
      <c r="A220" s="27"/>
      <c r="B220" s="27"/>
      <c r="C220" s="27"/>
      <c r="D220" s="27"/>
      <c r="E220" s="121"/>
      <c r="F220" s="27"/>
      <c r="G220" s="27"/>
      <c r="H220" s="27"/>
      <c r="I220" s="53" t="s">
        <v>2</v>
      </c>
      <c r="J220" s="27"/>
      <c r="K220" s="27"/>
      <c r="L220" s="165" t="s">
        <v>423</v>
      </c>
      <c r="M220" s="165"/>
    </row>
    <row r="221" spans="1:13">
      <c r="A221" s="166" t="s">
        <v>426</v>
      </c>
      <c r="B221" s="166"/>
      <c r="C221" s="27"/>
      <c r="D221" s="27"/>
      <c r="E221" s="121"/>
      <c r="F221" s="27"/>
      <c r="G221" s="27"/>
      <c r="H221" s="27"/>
      <c r="I221" s="53" t="s">
        <v>422</v>
      </c>
      <c r="J221" s="27"/>
      <c r="K221" s="27"/>
      <c r="L221" s="167"/>
      <c r="M221" s="167"/>
    </row>
    <row r="222" spans="1:13">
      <c r="A222" s="122" t="s">
        <v>427</v>
      </c>
      <c r="B222" s="123"/>
      <c r="C222" s="27"/>
      <c r="D222" s="27"/>
      <c r="E222" s="121"/>
      <c r="F222" s="27"/>
      <c r="G222" s="27"/>
      <c r="H222" s="27"/>
      <c r="I222" s="53" t="s">
        <v>2</v>
      </c>
      <c r="J222" s="27"/>
      <c r="K222" s="27"/>
      <c r="L222" s="165" t="s">
        <v>423</v>
      </c>
      <c r="M222" s="165"/>
    </row>
  </sheetData>
  <mergeCells count="27">
    <mergeCell ref="A215:G215"/>
    <mergeCell ref="L215:M215"/>
    <mergeCell ref="A2:M2"/>
    <mergeCell ref="J3:K3"/>
    <mergeCell ref="A4:A7"/>
    <mergeCell ref="B4:B7"/>
    <mergeCell ref="C4:C7"/>
    <mergeCell ref="D4:D7"/>
    <mergeCell ref="E4:E7"/>
    <mergeCell ref="F4:M4"/>
    <mergeCell ref="F5:F7"/>
    <mergeCell ref="L5:L7"/>
    <mergeCell ref="M5:M7"/>
    <mergeCell ref="G6:G7"/>
    <mergeCell ref="H6:H7"/>
    <mergeCell ref="I6:I7"/>
    <mergeCell ref="J6:K6"/>
    <mergeCell ref="L220:M220"/>
    <mergeCell ref="A221:B221"/>
    <mergeCell ref="L221:M221"/>
    <mergeCell ref="L222:M222"/>
    <mergeCell ref="L216:M216"/>
    <mergeCell ref="A217:H217"/>
    <mergeCell ref="L217:M217"/>
    <mergeCell ref="L218:M218"/>
    <mergeCell ref="A219:H219"/>
    <mergeCell ref="L219:M2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ТРАФАРЕТ</vt:lpstr>
      <vt:lpstr>Лист2</vt:lpstr>
      <vt:lpstr>Лист1</vt:lpstr>
      <vt:lpstr>ТРАФАРЕТ!Область_печати</vt:lpstr>
    </vt:vector>
  </TitlesOfParts>
  <Company>МИК-информ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</dc:creator>
  <cp:lastModifiedBy>Алексей</cp:lastModifiedBy>
  <cp:lastPrinted>2019-06-20T08:16:18Z</cp:lastPrinted>
  <dcterms:created xsi:type="dcterms:W3CDTF">2012-11-09T13:31:56Z</dcterms:created>
  <dcterms:modified xsi:type="dcterms:W3CDTF">2019-06-20T08:16:58Z</dcterms:modified>
</cp:coreProperties>
</file>